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https://oncooc.sharepoint.com/sites/VULCANO/Documents partages/Général/Projet vulnérabilité 2023-2024/Outil repérage Excel/Outil repérage Vdef/"/>
    </mc:Choice>
  </mc:AlternateContent>
  <xr:revisionPtr revIDLastSave="0" documentId="11_1889889B923AE571D7809025B7053C37CE566CA7" xr6:coauthVersionLast="47" xr6:coauthVersionMax="47" xr10:uidLastSave="{00000000-0000-0000-0000-000000000000}"/>
  <bookViews>
    <workbookView xWindow="28680" yWindow="-120" windowWidth="29040" windowHeight="15840" xr2:uid="{00000000-000D-0000-FFFF-FFFF00000000}"/>
  </bookViews>
  <sheets>
    <sheet name="INTRODUCTION" sheetId="1" r:id="rId1"/>
    <sheet name="MODE DE VIE SOCIAL" sheetId="9" r:id="rId2"/>
    <sheet name="MODE DE VIE SOCIAL (2)" sheetId="16" r:id="rId3"/>
    <sheet name="COMORBIDITES" sheetId="10" r:id="rId4"/>
    <sheet name="ADDICTIONS" sheetId="12" r:id="rId5"/>
    <sheet name="NUTRITION" sheetId="13" r:id="rId6"/>
    <sheet name="COGNITION" sheetId="14" r:id="rId7"/>
    <sheet name="PSYCHOLOGIE" sheetId="11" r:id="rId8"/>
    <sheet name="SYNTHESE" sheetId="15" r:id="rId9"/>
    <sheet name="Infos dev" sheetId="17" state="hidden" r:id="rId10"/>
  </sheets>
  <definedNames>
    <definedName name="Date_évaluation">INTRODUCTION!$B$5</definedName>
    <definedName name="Nom_et_prénom_du_patient">INTRODUCTION!$B$2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 r="E1" i="15"/>
  <c r="A46" i="14"/>
  <c r="C42" i="12"/>
  <c r="E23" i="16" l="1"/>
  <c r="E3" i="16"/>
  <c r="G23" i="16" l="1"/>
  <c r="C93" i="9" l="1"/>
  <c r="C92" i="9" l="1"/>
  <c r="C91" i="9" l="1"/>
  <c r="C90" i="9"/>
  <c r="C40" i="13"/>
  <c r="E9" i="13"/>
  <c r="E5" i="13"/>
  <c r="E7" i="13"/>
  <c r="C50" i="11"/>
  <c r="A48" i="9"/>
  <c r="A49" i="15"/>
  <c r="A55" i="11"/>
  <c r="A48" i="13"/>
  <c r="A47" i="12"/>
  <c r="A50" i="10"/>
  <c r="A44" i="16"/>
  <c r="A98" i="9"/>
  <c r="A39" i="1"/>
  <c r="B1" i="15"/>
  <c r="B20" i="1"/>
  <c r="C48" i="10"/>
  <c r="B16" i="1"/>
  <c r="B17" i="1"/>
  <c r="B18" i="1"/>
  <c r="B19" i="1"/>
  <c r="E46" i="10"/>
  <c r="C41" i="13" l="1"/>
  <c r="E38" i="13" s="1"/>
  <c r="C89" i="9"/>
  <c r="C88" i="9"/>
  <c r="C94" i="9" s="1"/>
  <c r="C35" i="14"/>
  <c r="C34" i="14"/>
  <c r="C33" i="14"/>
  <c r="A9" i="15"/>
  <c r="A10" i="15"/>
  <c r="A8" i="15"/>
  <c r="A7" i="15"/>
  <c r="C36" i="14" l="1"/>
  <c r="B38" i="13"/>
  <c r="C38" i="13"/>
  <c r="D38" i="13"/>
  <c r="C40" i="12"/>
  <c r="A6" i="15"/>
  <c r="A5" i="15"/>
  <c r="C47" i="10"/>
  <c r="C46" i="10"/>
  <c r="E48" i="10" s="1"/>
  <c r="E86" i="9" l="1"/>
  <c r="E5" i="15" s="1"/>
  <c r="D86" i="9"/>
  <c r="C86" i="9"/>
  <c r="B86" i="9"/>
  <c r="B8" i="15"/>
  <c r="B47" i="11"/>
  <c r="B10" i="15" s="1"/>
  <c r="B31" i="14"/>
  <c r="B9" i="15" s="1"/>
  <c r="B38" i="12"/>
  <c r="B7" i="15" s="1"/>
  <c r="E38" i="12"/>
  <c r="E7" i="15" s="1"/>
  <c r="D38" i="12"/>
  <c r="D7" i="15" s="1"/>
  <c r="C38" i="12"/>
  <c r="C7" i="15" s="1"/>
  <c r="E44" i="10" l="1"/>
  <c r="E6" i="15" s="1"/>
  <c r="D44" i="10"/>
  <c r="D6" i="15" s="1"/>
  <c r="B44" i="10"/>
  <c r="B6" i="15" s="1"/>
  <c r="C44" i="10"/>
  <c r="C6" i="15" s="1"/>
  <c r="C47" i="11"/>
  <c r="C10" i="15" s="1"/>
  <c r="D47" i="11"/>
  <c r="D10" i="15" s="1"/>
  <c r="E47" i="11"/>
  <c r="E10" i="15" s="1"/>
  <c r="C31" i="14"/>
  <c r="C9" i="15" s="1"/>
  <c r="D31" i="14"/>
  <c r="D9" i="15" s="1"/>
  <c r="E31" i="14"/>
  <c r="E9" i="15" s="1"/>
  <c r="D8" i="15"/>
  <c r="C8" i="15"/>
  <c r="E8" i="15"/>
  <c r="C5" i="15"/>
  <c r="B5" i="15"/>
  <c r="D5" i="15"/>
</calcChain>
</file>

<file path=xl/sharedStrings.xml><?xml version="1.0" encoding="utf-8"?>
<sst xmlns="http://schemas.openxmlformats.org/spreadsheetml/2006/main" count="459" uniqueCount="345">
  <si>
    <t xml:space="preserve">Nom et prénom du patient : </t>
  </si>
  <si>
    <t xml:space="preserve">Date naissance : </t>
  </si>
  <si>
    <t>Numéro de dossier :</t>
  </si>
  <si>
    <t>Date d'évaluation :</t>
  </si>
  <si>
    <t>CONSULTATION INFIRMIERE D’EVALUATION DE LA VULNERABILITE DES PATIENTS ENTRANT DANS LE PARCOURS VADS</t>
  </si>
  <si>
    <t>Ce feuillet est une aide et une orientation de l’interrogatoire du patient au cours de cette consultation d’évaluation réalisée par l’infirmière. Il permet de mettre en exergue certaines fragilités et d’orienter vers une action rapide médicale ou paramédicale dans le parcours du patient. 
LES QUESTIONS NON NUMEROTEES SONT DES QUESTIONS VISANT A EVALUER LE DOMAINE DE VULNERABILITE EXPLORE.  
LA CONSERVATION DE CES QUESTIONS DANS L’OUTIL SERA DISCUTEE A LA FIN DU TEST.</t>
  </si>
  <si>
    <t>Pour la saisie formulaire en ligne , insérer les données dans les cases à fond vert, x ou X dans les cases à choix</t>
  </si>
  <si>
    <t xml:space="preserve">Eléments d’identification du patient : </t>
  </si>
  <si>
    <t xml:space="preserve"> </t>
  </si>
  <si>
    <t>Age</t>
  </si>
  <si>
    <t xml:space="preserve"> 19 ans et moins</t>
  </si>
  <si>
    <t xml:space="preserve"> 20-39 ans</t>
  </si>
  <si>
    <t xml:space="preserve"> 40-59 ans</t>
  </si>
  <si>
    <t xml:space="preserve"> 60-74 ans</t>
  </si>
  <si>
    <t xml:space="preserve"> 75 ans et plus </t>
  </si>
  <si>
    <t>Genre</t>
  </si>
  <si>
    <t>Masculin</t>
  </si>
  <si>
    <t>Féminin</t>
  </si>
  <si>
    <t>Autre</t>
  </si>
  <si>
    <t>Protection juridique</t>
  </si>
  <si>
    <t>Tutelle</t>
  </si>
  <si>
    <t>Curatelle renforcée</t>
  </si>
  <si>
    <t>Curatelle</t>
  </si>
  <si>
    <t>Sauvegarde de justice</t>
  </si>
  <si>
    <t>Pas de protection juridique</t>
  </si>
  <si>
    <t>Version mise à jour : août 2025</t>
  </si>
  <si>
    <r>
      <t>Catégorie socio-professionnelle</t>
    </r>
    <r>
      <rPr>
        <sz val="10"/>
        <color rgb="FF000000"/>
        <rFont val="Calibri"/>
        <family val="2"/>
      </rPr>
      <t xml:space="preserve"> (INSEE)  </t>
    </r>
  </si>
  <si>
    <t xml:space="preserve">Profession
intermédiaire </t>
  </si>
  <si>
    <t>Commerçant ou
chef d'entreprise</t>
  </si>
  <si>
    <t>Cadre et professions
intellectuelles</t>
  </si>
  <si>
    <t>Artisan</t>
  </si>
  <si>
    <t>Employé ou ouvrier</t>
  </si>
  <si>
    <t xml:space="preserve">Retraité  </t>
  </si>
  <si>
    <t>Agriculteur exploitant</t>
  </si>
  <si>
    <t>Inactif/sans profession</t>
  </si>
  <si>
    <r>
      <t xml:space="preserve">Situation de travail actuelle </t>
    </r>
    <r>
      <rPr>
        <b/>
        <u/>
        <sz val="10"/>
        <color rgb="FF000000"/>
        <rFont val="Calibri"/>
        <family val="2"/>
      </rPr>
      <t>si non retraité</t>
    </r>
  </si>
  <si>
    <t>CDI, fonctionnaire</t>
  </si>
  <si>
    <t>CDD</t>
  </si>
  <si>
    <t>Intérim,alternant,stage</t>
  </si>
  <si>
    <t>Libéral</t>
  </si>
  <si>
    <t>Micro-entrepreneur</t>
  </si>
  <si>
    <t>En arrêt maladie</t>
  </si>
  <si>
    <t xml:space="preserve"> En invalidité</t>
  </si>
  <si>
    <t xml:space="preserve">Sans contrat, chômage </t>
  </si>
  <si>
    <t>Isolement</t>
  </si>
  <si>
    <t>Oui</t>
  </si>
  <si>
    <t>Non</t>
  </si>
  <si>
    <t xml:space="preserve">Vivez-vous avec d’autres personnes ? </t>
  </si>
  <si>
    <t xml:space="preserve">En cas de difficultés (matérielles, de santé, familiales) y a-t-il des personnes de votre entourage (famille/amis) qui 
peuvent vous aider concrètement ? </t>
  </si>
  <si>
    <t xml:space="preserve">Avez-vous une ou plusieurs personnes qui vous aident dans votre vie quotidienne ? </t>
  </si>
  <si>
    <t xml:space="preserve">1.1.  Le patient est-il isolé (socialement) ? </t>
  </si>
  <si>
    <t xml:space="preserve">Habitez-vous dans un endroit non desservi par les transports en commun ? </t>
  </si>
  <si>
    <t xml:space="preserve">Avez-vous des difficultés à vous rendre aux lieux de soins ? </t>
  </si>
  <si>
    <t xml:space="preserve">      Si oui, en raison de : La distance ☐ Oui ☐ Non (si oui préciser le nb de km : ___________________) </t>
  </si>
  <si>
    <r>
      <t xml:space="preserve">      Le mode de transport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t>
    </r>
    <r>
      <rPr>
        <sz val="10"/>
        <color theme="1"/>
        <rFont val="Calibri"/>
        <family val="2"/>
      </rPr>
      <t xml:space="preserve">L’accompagnement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t>
    </r>
    <r>
      <rPr>
        <sz val="10"/>
        <color theme="1"/>
        <rFont val="Calibri"/>
        <family val="2"/>
      </rPr>
      <t xml:space="preserve">La fatigue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t>
    </r>
    <r>
      <rPr>
        <sz val="10"/>
        <color theme="1"/>
        <rFont val="Calibri"/>
        <family val="2"/>
      </rPr>
      <t xml:space="preserve"> </t>
    </r>
  </si>
  <si>
    <t xml:space="preserve">      Autre, préciser : _______________________ </t>
  </si>
  <si>
    <t xml:space="preserve">Avez-vous des difficultés à vous rendre aux lieux pour faire vos courses alimentaires ? </t>
  </si>
  <si>
    <t xml:space="preserve">Vous sentez-vous isolé géographiquement ? </t>
  </si>
  <si>
    <t xml:space="preserve">1.2  Isolement géographique </t>
  </si>
  <si>
    <t>Finance</t>
  </si>
  <si>
    <t xml:space="preserve">Y a-t-il des périodes dans le mois où vous rencontrez de réelles difficultés financières à faire face à vos besoins (alimentation, factures, etc.) ? </t>
  </si>
  <si>
    <t xml:space="preserve">Rencontrez-vous parfois un travailleur social par rapport à ces difficultés financières ? </t>
  </si>
  <si>
    <t xml:space="preserve">Percevez-vous l’une de ces allocations : RSA, ARE, AAH, API, ASS, AI, l’allocation de veuvage, le minimum vieillesse ou l’allocation supplémentaire de vieillesse ?  (Si oui préciser laquelle de ces allocations : ____________________) </t>
  </si>
  <si>
    <t xml:space="preserve">Avez-vous des personnes à charge ? (Mineurs, conjoint ou enfant dépendant, personne âgée, autres…) </t>
  </si>
  <si>
    <t xml:space="preserve">Avez-vous un animal pour lequel la prise en charge pose un problème ? </t>
  </si>
  <si>
    <t xml:space="preserve">2. Le patient connaît il des difficultés financières ? </t>
  </si>
  <si>
    <t>Logement</t>
  </si>
  <si>
    <r>
      <t>Etes-vous</t>
    </r>
    <r>
      <rPr>
        <b/>
        <sz val="10"/>
        <color rgb="FF000000"/>
        <rFont val="Calibri"/>
        <family val="2"/>
      </rPr>
      <t xml:space="preserve"> </t>
    </r>
    <r>
      <rPr>
        <sz val="10"/>
        <color rgb="FF000000"/>
        <rFont val="Calibri"/>
        <family val="2"/>
      </rPr>
      <t xml:space="preserve">Propriétaire d’un logement individuel ? </t>
    </r>
  </si>
  <si>
    <t xml:space="preserve">Locataire d’un logement individuel ? </t>
  </si>
  <si>
    <t xml:space="preserve">Etes-vous Hébergé par un membre de votre famille ou par un tiers ? </t>
  </si>
  <si>
    <r>
      <t>Vivez-vous</t>
    </r>
    <r>
      <rPr>
        <b/>
        <sz val="10"/>
        <color rgb="FF000000"/>
        <rFont val="Calibri"/>
        <family val="2"/>
      </rPr>
      <t xml:space="preserve"> </t>
    </r>
    <r>
      <rPr>
        <sz val="10"/>
        <color rgb="FF000000"/>
        <rFont val="Calibri"/>
        <family val="2"/>
      </rPr>
      <t xml:space="preserve">en institution (CADA, EHPAD, etc.) ?  </t>
    </r>
  </si>
  <si>
    <r>
      <t xml:space="preserve"> En logement d’urgence ? Si Non, en squat/ bidonville ?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t>
    </r>
  </si>
  <si>
    <t xml:space="preserve">N’avez-vous aucun logement ? </t>
  </si>
  <si>
    <r>
      <t>Le logement</t>
    </r>
    <r>
      <rPr>
        <b/>
        <sz val="10"/>
        <color rgb="FF000000"/>
        <rFont val="Calibri"/>
        <family val="2"/>
      </rPr>
      <t xml:space="preserve"> </t>
    </r>
    <r>
      <rPr>
        <sz val="10"/>
        <color theme="1"/>
        <rFont val="Calibri"/>
        <family val="2"/>
      </rPr>
      <t xml:space="preserve">est-il difficile d’accès (exemple étage obligatoire) ? </t>
    </r>
  </si>
  <si>
    <r>
      <t>E</t>
    </r>
    <r>
      <rPr>
        <sz val="10"/>
        <color theme="1"/>
        <rFont val="Calibri"/>
        <family val="2"/>
      </rPr>
      <t xml:space="preserve">st-il adapté à vos problématiques de santé ? </t>
    </r>
    <r>
      <rPr>
        <sz val="10"/>
        <color rgb="FF000000"/>
        <rFont val="Calibri"/>
        <family val="2"/>
      </rPr>
      <t xml:space="preserve">Si Non, </t>
    </r>
    <r>
      <rPr>
        <sz val="10"/>
        <color theme="1"/>
        <rFont val="Calibri"/>
        <family val="2"/>
      </rPr>
      <t xml:space="preserve">est-il insalubre ?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t>
    </r>
    <r>
      <rPr>
        <sz val="10"/>
        <color rgb="FF000000"/>
        <rFont val="Helvetica Neue"/>
      </rPr>
      <t xml:space="preserve"> </t>
    </r>
    <r>
      <rPr>
        <sz val="10"/>
        <color rgb="FF000000"/>
        <rFont val="Calibri"/>
        <family val="2"/>
      </rPr>
      <t xml:space="preserve"> </t>
    </r>
  </si>
  <si>
    <t xml:space="preserve">Existe-t-il dans votre logement une pièce où vous pouvez vous isoler pendant les soins ? </t>
  </si>
  <si>
    <t xml:space="preserve">3. Le patient est-il sans logement ou le logement est-il difficile d’accès ? </t>
  </si>
  <si>
    <t>Vie quotidienne</t>
  </si>
  <si>
    <r>
      <t>4.</t>
    </r>
    <r>
      <rPr>
        <b/>
        <sz val="10"/>
        <color theme="1"/>
        <rFont val="Times New Roman"/>
        <family val="1"/>
      </rPr>
      <t xml:space="preserve"> </t>
    </r>
    <r>
      <rPr>
        <b/>
        <sz val="10"/>
        <color theme="1"/>
        <rFont val="Calibri"/>
        <family val="2"/>
      </rPr>
      <t>Le patient présente-t-il des difficultés dans la gestion de la vie quotidienne ?</t>
    </r>
    <r>
      <rPr>
        <b/>
        <sz val="11"/>
        <color theme="1"/>
        <rFont val="Calibri"/>
        <family val="2"/>
      </rPr>
      <t xml:space="preserve"> </t>
    </r>
  </si>
  <si>
    <t xml:space="preserve">Réaliser les questionnaires d’autonomie ADL et IADL si : </t>
  </si>
  <si>
    <t xml:space="preserve">     - Le patient déclare avoir des difficultés </t>
  </si>
  <si>
    <t xml:space="preserve">     - Passage d’un professionnel de proximité pour aide à domicile </t>
  </si>
  <si>
    <t xml:space="preserve">Si  décalage entre observation et évaluation patient  ex :  Mains propres oui/non. Rasage/ barbe entretenue oui/non. Habits propres oui/non. Si trachéo ou GPE orifice propre oui/non </t>
  </si>
  <si>
    <t>Activité professionnelle</t>
  </si>
  <si>
    <t xml:space="preserve">Avez-vous pratiqué plusieurs métiers dans votre vie ? Si Oui, combien ? ____________ </t>
  </si>
  <si>
    <t xml:space="preserve">Avez-vous été déclaré inapte par la médecine du travail pour votre dernier métier ? </t>
  </si>
  <si>
    <t xml:space="preserve">Avez-vous été déclaré inapte par la médecine du travail à tout emploi ? </t>
  </si>
  <si>
    <t xml:space="preserve">Vous sentez-vous capable de continuer à exercer votre ancien emploi ? </t>
  </si>
  <si>
    <t xml:space="preserve">Vous sentez-vous capable d’exercer un autre métier ? Si oui lequel ? _______________ </t>
  </si>
  <si>
    <r>
      <t xml:space="preserve">5. </t>
    </r>
    <r>
      <rPr>
        <b/>
        <sz val="10"/>
        <color theme="1"/>
        <rFont val="Calibri"/>
        <family val="2"/>
      </rPr>
      <t>Le patient est-il actif sur le plan professionnel ?</t>
    </r>
    <r>
      <rPr>
        <b/>
        <sz val="11"/>
        <color theme="1"/>
        <rFont val="Calibri"/>
        <family val="2"/>
      </rPr>
      <t xml:space="preserve"> </t>
    </r>
  </si>
  <si>
    <t>Situation administrative et droits en santé</t>
  </si>
  <si>
    <r>
      <rPr>
        <sz val="10"/>
        <color rgb="FF000000"/>
        <rFont val="Calibri"/>
        <family val="2"/>
      </rPr>
      <t xml:space="preserve">Êtes-vous ressortissant français ou UE ? Si Non, possédez-vous un titre de séjour ?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et si Oui qu’elle est la date d’expiration ? __________________ </t>
    </r>
  </si>
  <si>
    <t xml:space="preserve">Au regard de la sécurité sociale, avez-vous une couverture sociale (sécurité sociale, Aide Médicale d’Etat, CSS…) ? </t>
  </si>
  <si>
    <t xml:space="preserve">Avez-vous une mutuelle ou assurance santé ? </t>
  </si>
  <si>
    <t xml:space="preserve">Rencontrez-vous des difficultés à payer les examens médicaux et médicaments ? </t>
  </si>
  <si>
    <t xml:space="preserve">Souhaitez-vous rencontrer une assistante sociale ? </t>
  </si>
  <si>
    <t xml:space="preserve">Avez-vous un médecin traitant ? </t>
  </si>
  <si>
    <r>
      <t xml:space="preserve">6. </t>
    </r>
    <r>
      <rPr>
        <b/>
        <sz val="10"/>
        <color theme="1"/>
        <rFont val="Calibri"/>
        <family val="2"/>
      </rPr>
      <t>Le patient a-t-il un défaut de couverture sociale ?</t>
    </r>
    <r>
      <rPr>
        <b/>
        <sz val="11"/>
        <color theme="1"/>
        <rFont val="Calibri"/>
        <family val="2"/>
      </rPr>
      <t xml:space="preserve"> </t>
    </r>
  </si>
  <si>
    <t>Communication</t>
  </si>
  <si>
    <t xml:space="preserve">Avez-vous des difficultés à comprendre ou à vous exprimer </t>
  </si>
  <si>
    <t xml:space="preserve">     - A cause de difficultés d’élocution ? </t>
  </si>
  <si>
    <t xml:space="preserve">     - En français au niveau du langage oral ? </t>
  </si>
  <si>
    <t xml:space="preserve">     - Pour le langage écrit ? </t>
  </si>
  <si>
    <t xml:space="preserve">Un membre de votre entourage vous accompagne-t-il dans vos consultations pour traduire les discussions ? </t>
  </si>
  <si>
    <t xml:space="preserve">Avez-vous des difficultés avec l’outil numérique ? </t>
  </si>
  <si>
    <r>
      <t xml:space="preserve">7. </t>
    </r>
    <r>
      <rPr>
        <b/>
        <sz val="10"/>
        <color theme="1"/>
        <rFont val="Calibri"/>
        <family val="2"/>
      </rPr>
      <t xml:space="preserve">Existe-t-il des difficultés de compréhension ou communication ? </t>
    </r>
  </si>
  <si>
    <t>ROBUSTE
 0</t>
  </si>
  <si>
    <t xml:space="preserve">
1</t>
  </si>
  <si>
    <t xml:space="preserve">
2</t>
  </si>
  <si>
    <t>FRAGILE
3</t>
  </si>
  <si>
    <t>MODE DE VIE SOCIAL</t>
  </si>
  <si>
    <t>→ Sous-calculs</t>
  </si>
  <si>
    <t xml:space="preserve">Isolé socialement </t>
  </si>
  <si>
    <t xml:space="preserve">Isolé géographiquement </t>
  </si>
  <si>
    <t xml:space="preserve">Somme de Oui questions 2 à 7 </t>
  </si>
  <si>
    <t>Somme de Oui questions 1.2 à 7 (sans la 4)</t>
  </si>
  <si>
    <t xml:space="preserve">Aide en vie quotidienne </t>
  </si>
  <si>
    <t xml:space="preserve">Perte de point sur ADL ou IADL </t>
  </si>
  <si>
    <t>SCORE</t>
  </si>
  <si>
    <t>Si oui à la question n°4 : remplir les échelles suivantes concernant l’autonomie aux soins et activités instrumentales (Score ADL et IADL)</t>
  </si>
  <si>
    <t xml:space="preserve">Score ADL : </t>
  </si>
  <si>
    <t>/</t>
  </si>
  <si>
    <t>Hygiène
corporelle</t>
  </si>
  <si>
    <t xml:space="preserve"> Autonome</t>
  </si>
  <si>
    <t xml:space="preserve"> Aide partielle</t>
  </si>
  <si>
    <t xml:space="preserve"> Dépendant</t>
  </si>
  <si>
    <t>Habillage</t>
  </si>
  <si>
    <t xml:space="preserve"> Autonomie pour le choix des vêtements et l’habillage</t>
  </si>
  <si>
    <t xml:space="preserve"> Autonomie pour le choix des vêtements et l’habillage mais besoin d’aide pour se chausser</t>
  </si>
  <si>
    <t>Aller aux
toilettes</t>
  </si>
  <si>
    <t xml:space="preserve"> Autonomie pour aller aux toilettes, se déshabiller et se rhabiller ensuite</t>
  </si>
  <si>
    <t xml:space="preserve"> Doit être accompagné ou a besoin d’aide pour se déshabiller ou se rhabiller</t>
  </si>
  <si>
    <t xml:space="preserve"> Ne peut aller aux toilettes seul</t>
  </si>
  <si>
    <t>Locomotion</t>
  </si>
  <si>
    <t xml:space="preserve"> A besoin d’aide (canne, déambulateur, accompagnant)</t>
  </si>
  <si>
    <t xml:space="preserve"> Grabataire</t>
  </si>
  <si>
    <t>Continence</t>
  </si>
  <si>
    <t xml:space="preserve"> Continent</t>
  </si>
  <si>
    <t xml:space="preserve"> Incontinence occasionnelle</t>
  </si>
  <si>
    <t xml:space="preserve"> Incontinent</t>
  </si>
  <si>
    <t>Repas</t>
  </si>
  <si>
    <t xml:space="preserve"> Se sert et mange seul</t>
  </si>
  <si>
    <t xml:space="preserve"> Aide pour se servir, couper la viande ou peler un fruit</t>
  </si>
  <si>
    <t xml:space="preserve">Score IADL : </t>
  </si>
  <si>
    <t>Téléphone</t>
  </si>
  <si>
    <t xml:space="preserve"> Se sert normalement du téléphone</t>
  </si>
  <si>
    <t>Blanchisserie</t>
  </si>
  <si>
    <t xml:space="preserve"> Non applicable</t>
  </si>
  <si>
    <t xml:space="preserve"> Compose quelques numéros très connus</t>
  </si>
  <si>
    <t xml:space="preserve"> Effectue totalement sa blanchisserie personnelle</t>
  </si>
  <si>
    <t xml:space="preserve"> Répond au téléphone mais ne l’utilise pas spontanément</t>
  </si>
  <si>
    <t xml:space="preserve"> Lave les petits articles (chaussettes, bas)</t>
  </si>
  <si>
    <t xml:space="preserve"> N’utilise pas du tout le téléphone</t>
  </si>
  <si>
    <t xml:space="preserve"> Toute la blanchisserie doit être faite pas d’autres</t>
  </si>
  <si>
    <t xml:space="preserve"> Incapable d’utiliser le téléphone</t>
  </si>
  <si>
    <t>Courses</t>
  </si>
  <si>
    <t xml:space="preserve"> Fait les courses</t>
  </si>
  <si>
    <t>Transports</t>
  </si>
  <si>
    <t xml:space="preserve"> Utilise les transports de façon indépendante ou conduit sa propre voiture</t>
  </si>
  <si>
    <t xml:space="preserve"> Fait quelques courses normalement (nombre limité d’achat)</t>
  </si>
  <si>
    <t xml:space="preserve"> Organise ses déplacements en taxi ou n’utilise aucun moyen de transport public</t>
  </si>
  <si>
    <t xml:space="preserve"> Doit être accompagné pour faire ses courses</t>
  </si>
  <si>
    <t xml:space="preserve"> Utilise les transports publics avec l’aide de quelqu’un</t>
  </si>
  <si>
    <t xml:space="preserve"> Complètement incapable de faire ses courses</t>
  </si>
  <si>
    <t xml:space="preserve"> Déplacement limité en taxi ou en voiture avec l’aide de quelqu’un</t>
  </si>
  <si>
    <t>Aliments</t>
  </si>
  <si>
    <t xml:space="preserve"> Non applicable, n’a jamais préparé de repas</t>
  </si>
  <si>
    <t>Traitement</t>
  </si>
  <si>
    <t xml:space="preserve"> Prévoit, prépare et se sert normalement les repas</t>
  </si>
  <si>
    <t xml:space="preserve"> Prépare normalement les repas si les ingrédients lui sont fournis</t>
  </si>
  <si>
    <t xml:space="preserve"> Est responsable de la prise de ses médicaments (doses et rythmes corrects)</t>
  </si>
  <si>
    <t xml:space="preserve"> Réchauffe ou sert des repas qui sont préparés, ou prépare de façon inadéquate les repas</t>
  </si>
  <si>
    <t xml:space="preserve"> Est responsable de la prise de ses médicaments si les doses ont été préparées à l’avance</t>
  </si>
  <si>
    <t xml:space="preserve"> Il est nécessaire de lui préparer les repas et de les lui servir</t>
  </si>
  <si>
    <t xml:space="preserve"> Est incapable de prendre seul ses médicaments même si ceux-ci ont été préparés à l’avance</t>
  </si>
  <si>
    <t>Ménager</t>
  </si>
  <si>
    <t>Argent</t>
  </si>
  <si>
    <t xml:space="preserve"> Entretien sa maison seul ou avec une aide occasionnelle</t>
  </si>
  <si>
    <t xml:space="preserve"> Gère ses finances de façon autonome</t>
  </si>
  <si>
    <t xml:space="preserve"> Effectue quelques tâches quotidiennes, mais ne peut maintenir un état de propreté normal</t>
  </si>
  <si>
    <t xml:space="preserve"> Se débrouille pour les achats quotidiens, mais a besoin d’aide pour les opérations à la banque et les achats importants</t>
  </si>
  <si>
    <t xml:space="preserve"> A besoin d’aide pour tous les travaux d’entretien ménager</t>
  </si>
  <si>
    <t xml:space="preserve"> Incapable de manipuler l’argent</t>
  </si>
  <si>
    <t xml:space="preserve"> Est incapable de participer à quelque tâche ménagère que ce soit</t>
  </si>
  <si>
    <t>Les comorbidités sont recueillies à partir du dossier ou de l’interrogatoire (Cf compte rendu de consultation d’anesthésie si disponible)
Tableau ci-dessous facultatif</t>
  </si>
  <si>
    <t xml:space="preserve">Antécédents médicaux : </t>
  </si>
  <si>
    <t xml:space="preserve">Antécédents chirurgicaux : </t>
  </si>
  <si>
    <t xml:space="preserve">Allergies connues : </t>
  </si>
  <si>
    <t>Traitement en cours :</t>
  </si>
  <si>
    <t>Absence de comorbidité</t>
  </si>
  <si>
    <t xml:space="preserve">Items issus de l’ index de comorbidité de Charlson	</t>
  </si>
  <si>
    <t xml:space="preserve">SIDA </t>
  </si>
  <si>
    <t xml:space="preserve">Infarctus du myocarde </t>
  </si>
  <si>
    <t xml:space="preserve">Insuffisance cardiaque congestive </t>
  </si>
  <si>
    <t xml:space="preserve">Pathologie vasculaire périphérique (ex : (pontage que ce soit au niveau cœur ou MI) </t>
  </si>
  <si>
    <t xml:space="preserve">Lymphome  </t>
  </si>
  <si>
    <t xml:space="preserve">Leucémie </t>
  </si>
  <si>
    <t xml:space="preserve">Diabète (exclue le diabète traité par régime uniquement) </t>
  </si>
  <si>
    <t xml:space="preserve">Diabète compliqué (rétinopathie, néphropathie, neuropathie, </t>
  </si>
  <si>
    <t xml:space="preserve">Maladie pulmonaire chronique </t>
  </si>
  <si>
    <t xml:space="preserve">Diabète avec ou sans complication (exclue le diabète traité par régime uniquement) </t>
  </si>
  <si>
    <t xml:space="preserve">Maladie de système </t>
  </si>
  <si>
    <t xml:space="preserve">Tumeur sans métastases (exclue tumeurs diagnostiquées depuis plus de 5 ans et la tumeur en cours) </t>
  </si>
  <si>
    <t xml:space="preserve">Tumeur avec métastases </t>
  </si>
  <si>
    <t xml:space="preserve">Accident vasculaire cérébral avec ou sans séquelle ou accident ischémique transitoire </t>
  </si>
  <si>
    <t xml:space="preserve">Maladie cérébro-vasculaire avec hémiplégie </t>
  </si>
  <si>
    <t xml:space="preserve">Pathologie hépatique modérée (sans hypertension portale, en incluant hépatite chronique) </t>
  </si>
  <si>
    <t xml:space="preserve">Pathologie ulcéreuse peptique </t>
  </si>
  <si>
    <t xml:space="preserve">Insuffisance rénale non sévère </t>
  </si>
  <si>
    <t xml:space="preserve">Démence type Alzheimer </t>
  </si>
  <si>
    <t xml:space="preserve">Autres items </t>
  </si>
  <si>
    <t xml:space="preserve">Syndrome de Korsakoff </t>
  </si>
  <si>
    <t xml:space="preserve">Maladie psychiatrique sous neuroleptique </t>
  </si>
  <si>
    <t xml:space="preserve">Démence sévère (justifiant des mesures de protection) </t>
  </si>
  <si>
    <t xml:space="preserve">O2 longue durée </t>
  </si>
  <si>
    <t xml:space="preserve">Dialyse </t>
  </si>
  <si>
    <t xml:space="preserve">Insuffisance hépatique  sévère (Pathologie hépatique sévère) </t>
  </si>
  <si>
    <t xml:space="preserve">Insuffisance rénale sévère (risque de dialyse) </t>
  </si>
  <si>
    <t xml:space="preserve">Insuffisance cardiaque sévère </t>
  </si>
  <si>
    <t xml:space="preserve">Insuffisance respiratoire sévère </t>
  </si>
  <si>
    <t xml:space="preserve">COMORBIDITES </t>
  </si>
  <si>
    <t>O2 long ou dialyse</t>
  </si>
  <si>
    <t>Korsakoff sévère</t>
  </si>
  <si>
    <t>Au moins 2 commorbidités graves</t>
  </si>
  <si>
    <t>Anciens traumas non invalidants</t>
  </si>
  <si>
    <t>Nombre commorbidités</t>
  </si>
  <si>
    <t>1/ Tabac</t>
  </si>
  <si>
    <t xml:space="preserve"> Jamais </t>
  </si>
  <si>
    <t xml:space="preserve"> Sevré</t>
  </si>
  <si>
    <t xml:space="preserve"> Actif occasionnel</t>
  </si>
  <si>
    <t xml:space="preserve"> Actif quotidien</t>
  </si>
  <si>
    <t xml:space="preserve">Depuis : </t>
  </si>
  <si>
    <t xml:space="preserve">Nb de cig/j : </t>
  </si>
  <si>
    <t xml:space="preserve">Pendant : </t>
  </si>
  <si>
    <t xml:space="preserve">Intentionnalité de sevrage : </t>
  </si>
  <si>
    <t>2/ Alcool (Questionnaire DETA)</t>
  </si>
  <si>
    <t xml:space="preserve">Avez-vous déjà ressenti le besoin de diminuer votre consommation de boissons alcoolisées ? </t>
  </si>
  <si>
    <t xml:space="preserve">Votre entourage vous a t-il déjà fait des remarques au sujet de votre consommation ? </t>
  </si>
  <si>
    <t xml:space="preserve">Avez-vous déjà eu l’impression que vous buviez trop ? </t>
  </si>
  <si>
    <t xml:space="preserve">Avez-vous dejà eu besoin d’alcool dès le matin pour vous sentir en forme ? </t>
  </si>
  <si>
    <t>3/ Autres drogues</t>
  </si>
  <si>
    <t xml:space="preserve">Préciser le type de drogue : </t>
  </si>
  <si>
    <t xml:space="preserve"> Actif quotidien </t>
  </si>
  <si>
    <t>     </t>
  </si>
  <si>
    <t xml:space="preserve">ADDICTIONS </t>
  </si>
  <si>
    <t>Score DETA</t>
  </si>
  <si>
    <t>1/ Données anthropométriques</t>
  </si>
  <si>
    <t>Actuellement vous pesez :</t>
  </si>
  <si>
    <t>kg</t>
  </si>
  <si>
    <t>Vous mesurez (par ex : 165) :</t>
  </si>
  <si>
    <t>cm</t>
  </si>
  <si>
    <t xml:space="preserve">IMC : </t>
  </si>
  <si>
    <t xml:space="preserve">Il y a 6 mois, vous pesiez : </t>
  </si>
  <si>
    <t xml:space="preserve">Perte de poids en 6 mois (%) : </t>
  </si>
  <si>
    <t xml:space="preserve">Il y a 1 mois, vous pesiez : </t>
  </si>
  <si>
    <t xml:space="preserve">Perte de poids en 1 mois (%) : </t>
  </si>
  <si>
    <t>2/ Type d’alimentation</t>
  </si>
  <si>
    <t xml:space="preserve">Orale  </t>
  </si>
  <si>
    <t xml:space="preserve"> Alimentation entérale </t>
  </si>
  <si>
    <t xml:space="preserve">Mixte  (orale &amp; entérale ) </t>
  </si>
  <si>
    <t>Répondre aux questions suivantes uniquement en cas d’alimentation orale exclusive</t>
  </si>
  <si>
    <t>3/ Score d’évaluation facile des Ingestas (SEFI ex EPA) de 0 à 10</t>
  </si>
  <si>
    <t>4/ Durée de repas       </t>
  </si>
  <si>
    <t>Une durée de repas &gt; 1h est un facteur de dénutrition même si les apports sont suffisants </t>
  </si>
  <si>
    <t>min</t>
  </si>
  <si>
    <t>5/ Prenez-vous des compléments nutritionnels oraux ?</t>
  </si>
  <si>
    <r>
      <t xml:space="preserve"> </t>
    </r>
    <r>
      <rPr>
        <sz val="10"/>
        <color theme="1"/>
        <rFont val="Aptos Narrow"/>
        <family val="2"/>
      </rPr>
      <t>→</t>
    </r>
    <r>
      <rPr>
        <i/>
        <sz val="10"/>
        <color theme="1"/>
        <rFont val="Aptos Narrow"/>
        <family val="2"/>
        <scheme val="minor"/>
      </rPr>
      <t xml:space="preserve"> Calcul cotation</t>
    </r>
  </si>
  <si>
    <t>ROBUSTE
0</t>
  </si>
  <si>
    <t>NUTRITION</t>
  </si>
  <si>
    <t>&gt;=  65 ans</t>
  </si>
  <si>
    <t>Dépistage des troubles cognitifs par le CODEX</t>
  </si>
  <si>
    <t xml:space="preserve">Evaluation des capacités d’écriture et d’orientation temporelle pour savoir si les patients sont capables de communiquer à l’écrit </t>
  </si>
  <si>
    <t>Niveau d'études</t>
  </si>
  <si>
    <t>Aucun diplôme ou certificat d’études primaires</t>
  </si>
  <si>
    <t xml:space="preserve">Baccalauréat, brevet professionnel ou équivalent </t>
  </si>
  <si>
    <t>Brevet des collèges, CAP, BEP ou équivalent</t>
  </si>
  <si>
    <t>Diplôme du supérieur court (niveau bac + 2)</t>
  </si>
  <si>
    <t>Diplôme du supérieur long (supérieur à bac + 2)</t>
  </si>
  <si>
    <r>
      <t xml:space="preserve">1/ </t>
    </r>
    <r>
      <rPr>
        <b/>
        <i/>
        <sz val="11"/>
        <color theme="1"/>
        <rFont val="Calibri"/>
        <family val="2"/>
      </rPr>
      <t>CODEX</t>
    </r>
  </si>
  <si>
    <t>Réussi</t>
  </si>
  <si>
    <t>Echec</t>
  </si>
  <si>
    <t xml:space="preserve">Apprentissage des 3 mots et rappel après le test de l’horloge (Citron Clé Ballon) </t>
  </si>
  <si>
    <t>Test de l’horloge (voir annexe)</t>
  </si>
  <si>
    <t xml:space="preserve">Si les 2 tâches sont bien réalisées </t>
  </si>
  <si>
    <t>Normal</t>
  </si>
  <si>
    <t xml:space="preserve">Si aucune des tâches n’est correctement réalisée </t>
  </si>
  <si>
    <r>
      <t xml:space="preserve">Anormal
</t>
    </r>
    <r>
      <rPr>
        <sz val="10"/>
        <color theme="1"/>
        <rFont val="Aptos Narrow"/>
        <family val="2"/>
      </rPr>
      <t>→</t>
    </r>
    <r>
      <rPr>
        <sz val="10"/>
        <color theme="1"/>
        <rFont val="Calibri"/>
        <family val="2"/>
      </rPr>
      <t xml:space="preserve"> Faire une MOCA (voir annexe)</t>
    </r>
  </si>
  <si>
    <t xml:space="preserve">Si seulement 1 seule des 2 tâches est correctement réalisée </t>
  </si>
  <si>
    <t>Poser 5 questions :</t>
  </si>
  <si>
    <t xml:space="preserve"> Quel est le nom de l’hôpital où nous sommes ? </t>
  </si>
  <si>
    <t xml:space="preserve"> Quel est le nom de la ville où nous sommes ? </t>
  </si>
  <si>
    <t xml:space="preserve"> Quel est le nom du département où nous sommes ? </t>
  </si>
  <si>
    <t xml:space="preserve"> Quel est le nom de la région où nous nous trouvons ? </t>
  </si>
  <si>
    <t xml:space="preserve"> A quel étage somme nous ? </t>
  </si>
  <si>
    <t>Si &gt; ou = à 4 : Normal 
Si &lt; ou = à 3 : Anormal
→ Faire une MOCA (ou un MMS ) (voir annexe)</t>
  </si>
  <si>
    <t>Si MOCA</t>
  </si>
  <si>
    <t xml:space="preserve">SCORE MOCA : </t>
  </si>
  <si>
    <t xml:space="preserve">COGNITION </t>
  </si>
  <si>
    <t>Score CODEX</t>
  </si>
  <si>
    <t>Score spatial</t>
  </si>
  <si>
    <t>Score MOCA</t>
  </si>
  <si>
    <t>1/ Etes-vous triste ?</t>
  </si>
  <si>
    <t xml:space="preserve">Souvent   </t>
  </si>
  <si>
    <t xml:space="preserve">Parfois   </t>
  </si>
  <si>
    <t xml:space="preserve">Rarement   </t>
  </si>
  <si>
    <t xml:space="preserve">Jamais   </t>
  </si>
  <si>
    <t>2/ Etes-vous angoissé(e) ou anxieux(se) ?</t>
  </si>
  <si>
    <t>3/ Vous êtes-vous senti(e) déprimé(e) ou anxieux(se) au cours de votre vie ?</t>
  </si>
  <si>
    <t>4/ Si oui, avez-vous eu ou avez-vous un suivi psychologique pour vos difficultés psychiques ?</t>
  </si>
  <si>
    <t xml:space="preserve">OUI    </t>
  </si>
  <si>
    <t xml:space="preserve">NON   </t>
  </si>
  <si>
    <t>5/ Prenez-vous un traitement (anxiolytique ou antidépresseur) en ce moment ?</t>
  </si>
  <si>
    <t>Si OUI, ce traitement a t-il débuté avant  le diagnostic du cancer ?</t>
  </si>
  <si>
    <t>6/ Etes-vous déjà suivi(e) par un professionnel (psychologue, psychiatre) ?</t>
  </si>
  <si>
    <t>Si OUI, ce suivi a t-il débuté avant  le diagnostic du cancer ?</t>
  </si>
  <si>
    <t>7/ Ressentez-vous le besoin d’un soutien psychologique ?</t>
  </si>
  <si>
    <t>ROBUSTE - 0</t>
  </si>
  <si>
    <t>1</t>
  </si>
  <si>
    <t>2</t>
  </si>
  <si>
    <t>3 - FRAGILE</t>
  </si>
  <si>
    <t>PSYCHOLOGIE</t>
  </si>
  <si>
    <t xml:space="preserve">Nom patient : </t>
  </si>
  <si>
    <t xml:space="preserve">Date évaluation : </t>
  </si>
  <si>
    <t>SYNTHESE PROFIL</t>
  </si>
  <si>
    <t>Synthèse du dépistage, commentaires du professionnel de santé</t>
  </si>
  <si>
    <t>Actions mises en place ce jour</t>
  </si>
  <si>
    <t xml:space="preserve">Assistant social  </t>
  </si>
  <si>
    <t>Si Oui, date</t>
  </si>
  <si>
    <r>
      <t xml:space="preserve">Contact téléphonique </t>
    </r>
    <r>
      <rPr>
        <sz val="10"/>
        <color theme="1"/>
        <rFont val="Calibri"/>
        <family val="2"/>
      </rPr>
      <t xml:space="preserve">: </t>
    </r>
  </si>
  <si>
    <t xml:space="preserve">Et/ou demande écrite (mail, DPI, écrit…) : </t>
  </si>
  <si>
    <t xml:space="preserve">Addictologue </t>
  </si>
  <si>
    <t>Diététicien</t>
  </si>
  <si>
    <t>Psychologue/psychiatre</t>
  </si>
  <si>
    <t>Autre action</t>
  </si>
  <si>
    <t xml:space="preserve">Préciser : </t>
  </si>
  <si>
    <t xml:space="preserve">Repérage complet : </t>
  </si>
  <si>
    <t xml:space="preserve">Si non pourquoi ? </t>
  </si>
  <si>
    <t xml:space="preserve">Durée du repérage en minutes : </t>
  </si>
  <si>
    <t xml:space="preserve">Degré de difficulté perçu par le soignant lors de la réalisation du repérage avec le patient : </t>
  </si>
  <si>
    <t xml:space="preserve">(Mettre une note de 0 (aucune difficulté) à 10 (difficulté majeure) </t>
  </si>
  <si>
    <t>Infos développement du questionnaire</t>
  </si>
  <si>
    <t>- Formules basées sur des algorithmes de consultation infirmière d’évaluation de la vulnérabilité des patients entrant dans le parcours VADS</t>
  </si>
  <si>
    <t>- Utilisation cible Excel 2016, attention aux formules récentes (ex. SI.CONDITION) et à la mise en page</t>
  </si>
  <si>
    <t>- Les feuilles sont par défaut protégées (sans mot de passe). Pour les déprotéger, cliquer sur Accueil/Format/Oter la protection</t>
  </si>
  <si>
    <t>- Les cellules avec un fond vert sont les seules modifiables par un utilisateur. Pour changer les cellules modifiables ou pas, cliquer sur la cellule puis sur Accueil/Format/Verrouiller la cellule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</si>
</sst>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Aptos Narrow"/>
      <family val="2"/>
      <scheme val="minor"/>
    </font>
    <font>
      <b/>
      <sz val="11"/>
      <color theme="0"/>
      <name val="Aptos Narrow"/>
      <family val="2"/>
      <scheme val="minor"/>
    </font>
    <font>
      <b/>
      <sz val="14"/>
      <color theme="1"/>
      <name val="Aptos Narrow"/>
      <family val="2"/>
      <scheme val="minor"/>
    </font>
    <font>
      <sz val="11"/>
      <color theme="1"/>
      <name val="Calibri"/>
      <family val="2"/>
    </font>
    <font>
      <i/>
      <sz val="11"/>
      <color theme="1"/>
      <name val="Calibri"/>
      <family val="2"/>
    </font>
    <font>
      <b/>
      <sz val="11"/>
      <color theme="1"/>
      <name val="Calibri"/>
      <family val="2"/>
    </font>
    <font>
      <b/>
      <sz val="14"/>
      <color theme="1"/>
      <name val="Calibri"/>
      <family val="2"/>
    </font>
    <font>
      <b/>
      <sz val="12"/>
      <color theme="1"/>
      <name val="Calibri"/>
      <family val="2"/>
    </font>
    <font>
      <sz val="11"/>
      <color rgb="FF000000"/>
      <name val="Calibri"/>
      <family val="2"/>
    </font>
    <font>
      <b/>
      <sz val="11"/>
      <color rgb="FF000000"/>
      <name val="Segoe UI Symbol"/>
      <family val="2"/>
    </font>
    <font>
      <sz val="10"/>
      <color theme="1"/>
      <name val="Calibri"/>
      <family val="2"/>
    </font>
    <font>
      <sz val="10"/>
      <color rgb="FF000000"/>
      <name val="Segoe UI Symbol"/>
      <family val="2"/>
    </font>
    <font>
      <sz val="10"/>
      <color rgb="FF000000"/>
      <name val="Calibri"/>
      <family val="2"/>
    </font>
    <font>
      <b/>
      <sz val="10"/>
      <color theme="1"/>
      <name val="Calibri"/>
      <family val="2"/>
    </font>
    <font>
      <b/>
      <sz val="10"/>
      <color rgb="FF000000"/>
      <name val="Calibri"/>
      <family val="2"/>
    </font>
    <font>
      <sz val="10"/>
      <color theme="1"/>
      <name val="Aptos Narrow"/>
      <family val="2"/>
      <scheme val="minor"/>
    </font>
    <font>
      <i/>
      <sz val="10"/>
      <color theme="1"/>
      <name val="Calibri"/>
      <family val="2"/>
    </font>
    <font>
      <b/>
      <u/>
      <sz val="10"/>
      <color rgb="FF000000"/>
      <name val="Calibri"/>
      <family val="2"/>
    </font>
    <font>
      <sz val="10"/>
      <color rgb="FF000000"/>
      <name val="Helvetica Neue"/>
    </font>
    <font>
      <b/>
      <sz val="10"/>
      <color theme="1"/>
      <name val="Times New Roman"/>
      <family val="1"/>
    </font>
    <font>
      <i/>
      <sz val="10"/>
      <color theme="1"/>
      <name val="Aptos Narrow"/>
      <family val="2"/>
      <scheme val="minor"/>
    </font>
    <font>
      <sz val="11"/>
      <color rgb="FFFF0000"/>
      <name val="Aptos Narrow"/>
      <family val="2"/>
      <scheme val="minor"/>
    </font>
    <font>
      <sz val="10"/>
      <color theme="1"/>
      <name val="Aptos Narrow"/>
      <family val="2"/>
    </font>
    <font>
      <sz val="10"/>
      <color rgb="FFFF0000"/>
      <name val="Aptos Narrow"/>
      <family val="2"/>
      <scheme val="minor"/>
    </font>
    <font>
      <b/>
      <sz val="11"/>
      <color theme="0"/>
      <name val="Calibri"/>
      <family val="2"/>
    </font>
    <font>
      <i/>
      <sz val="10"/>
      <color rgb="FF000000"/>
      <name val="Calibri"/>
      <family val="2"/>
    </font>
    <font>
      <sz val="10"/>
      <color rgb="FFFF0000"/>
      <name val="Calibri"/>
      <family val="2"/>
    </font>
    <font>
      <sz val="9"/>
      <color theme="1"/>
      <name val="Calibri"/>
      <family val="2"/>
    </font>
    <font>
      <b/>
      <sz val="9"/>
      <color theme="1"/>
      <name val="Calibri"/>
      <family val="2"/>
    </font>
    <font>
      <b/>
      <i/>
      <sz val="11"/>
      <color theme="1"/>
      <name val="Calibri"/>
      <family val="2"/>
    </font>
    <font>
      <b/>
      <u/>
      <sz val="12"/>
      <color theme="1"/>
      <name val="Calibri"/>
      <family val="2"/>
    </font>
    <font>
      <b/>
      <sz val="11"/>
      <color rgb="FF000000"/>
      <name val="Calibri"/>
      <family val="2"/>
    </font>
    <font>
      <sz val="11"/>
      <color rgb="FF000000"/>
      <name val="Segoe UI Symbol"/>
      <family val="2"/>
    </font>
    <font>
      <u/>
      <sz val="11"/>
      <color theme="10"/>
      <name val="Aptos Narrow"/>
      <family val="2"/>
      <scheme val="minor"/>
    </font>
    <font>
      <u/>
      <sz val="10"/>
      <color theme="10"/>
      <name val="Calibri"/>
      <family val="2"/>
    </font>
    <font>
      <sz val="10"/>
      <name val="Calibri"/>
      <family val="2"/>
    </font>
    <font>
      <b/>
      <sz val="10"/>
      <name val="Calibri"/>
      <family val="2"/>
    </font>
    <font>
      <b/>
      <sz val="11"/>
      <name val="Calibri"/>
      <family val="2"/>
    </font>
    <font>
      <sz val="9"/>
      <color rgb="FF000000"/>
      <name val="Segoe UI Symbol"/>
      <family val="2"/>
    </font>
    <font>
      <sz val="9"/>
      <color theme="1"/>
      <name val="Aptos Narrow"/>
      <family val="2"/>
      <scheme val="minor"/>
    </font>
    <font>
      <b/>
      <sz val="11"/>
      <color theme="1"/>
      <name val="Aptos Narrow"/>
      <family val="2"/>
      <scheme val="minor"/>
    </font>
    <font>
      <b/>
      <sz val="10"/>
      <color rgb="FF000000"/>
      <name val="Segoe UI Symbol"/>
      <family val="2"/>
    </font>
    <font>
      <b/>
      <sz val="10"/>
      <color theme="1"/>
      <name val="Aptos Narrow"/>
      <family val="2"/>
      <scheme val="minor"/>
    </font>
    <font>
      <i/>
      <sz val="11"/>
      <color theme="1"/>
      <name val="Aptos Narrow"/>
      <family val="2"/>
      <scheme val="minor"/>
    </font>
    <font>
      <b/>
      <sz val="10"/>
      <color rgb="FFFF0000"/>
      <name val="Calibri"/>
      <family val="2"/>
    </font>
    <font>
      <i/>
      <sz val="10"/>
      <name val="Aptos Narrow"/>
      <family val="2"/>
      <scheme val="minor"/>
    </font>
    <font>
      <b/>
      <i/>
      <sz val="10"/>
      <color theme="1"/>
      <name val="Calibri"/>
      <family val="2"/>
    </font>
    <font>
      <sz val="10"/>
      <name val="Aptos Narrow"/>
      <family val="2"/>
      <scheme val="minor"/>
    </font>
    <font>
      <i/>
      <sz val="9"/>
      <color rgb="FF000000"/>
      <name val="Calibri"/>
      <family val="2"/>
    </font>
    <font>
      <sz val="12"/>
      <color theme="1"/>
      <name val="Calibri"/>
      <family val="2"/>
    </font>
    <font>
      <b/>
      <i/>
      <sz val="11"/>
      <color rgb="FFFF0000"/>
      <name val="Calibri"/>
      <family val="2"/>
    </font>
    <font>
      <b/>
      <i/>
      <sz val="10"/>
      <color rgb="FFFF0000"/>
      <name val="Calibri"/>
      <family val="2"/>
    </font>
    <font>
      <sz val="8"/>
      <color theme="1"/>
      <name val="Calibri"/>
      <family val="2"/>
    </font>
    <font>
      <sz val="8"/>
      <color theme="1"/>
      <name val="Aptos Narrow"/>
      <family val="2"/>
      <scheme val="minor"/>
    </font>
    <font>
      <sz val="4"/>
      <color theme="1"/>
      <name val="Aptos Narrow"/>
      <family val="2"/>
      <scheme val="minor"/>
    </font>
    <font>
      <sz val="4"/>
      <color rgb="FF000000"/>
      <name val="Calibri"/>
      <family val="2"/>
    </font>
    <font>
      <b/>
      <sz val="4"/>
      <color theme="1"/>
      <name val="Calibri"/>
      <family val="2"/>
    </font>
    <font>
      <i/>
      <sz val="11"/>
      <color theme="1"/>
      <name val="Aptos Narrow"/>
      <scheme val="minor"/>
    </font>
  </fonts>
  <fills count="10">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s>
  <borders count="101">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thin">
        <color theme="4" tint="0.39997558519241921"/>
      </left>
      <right/>
      <top style="thin">
        <color theme="4" tint="0.39997558519241921"/>
      </top>
      <bottom style="thin">
        <color theme="4" tint="0.3999755851924192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bottom/>
      <diagonal/>
    </border>
    <border>
      <left/>
      <right/>
      <top/>
      <bottom style="thick">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diagonal/>
    </border>
    <border>
      <left/>
      <right style="medium">
        <color indexed="64"/>
      </right>
      <top style="medium">
        <color indexed="64"/>
      </top>
      <bottom style="thick">
        <color indexed="64"/>
      </bottom>
      <diagonal/>
    </border>
    <border>
      <left style="thick">
        <color indexed="64"/>
      </left>
      <right/>
      <top/>
      <bottom/>
      <diagonal/>
    </border>
    <border>
      <left/>
      <right/>
      <top style="thick">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style="thin">
        <color indexed="64"/>
      </left>
      <right style="thick">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3" fillId="0" borderId="0" applyNumberFormat="0" applyFill="0" applyBorder="0" applyAlignment="0" applyProtection="0"/>
  </cellStyleXfs>
  <cellXfs count="419">
    <xf numFmtId="0" fontId="0" fillId="0" borderId="0" xfId="0"/>
    <xf numFmtId="0" fontId="2" fillId="3" borderId="0" xfId="0" applyFont="1" applyFill="1" applyAlignment="1">
      <alignment horizontal="center" vertical="center"/>
    </xf>
    <xf numFmtId="0" fontId="2" fillId="4" borderId="0" xfId="0" applyFont="1" applyFill="1" applyAlignment="1">
      <alignment horizontal="center" vertical="center"/>
    </xf>
    <xf numFmtId="0" fontId="2" fillId="5" borderId="0" xfId="0" applyFont="1" applyFill="1" applyAlignment="1">
      <alignment horizontal="center" vertical="center"/>
    </xf>
    <xf numFmtId="0" fontId="2" fillId="6" borderId="0" xfId="0" applyFont="1" applyFill="1" applyAlignment="1">
      <alignment horizontal="center" vertical="center"/>
    </xf>
    <xf numFmtId="0" fontId="8" fillId="0" borderId="0" xfId="0" applyFont="1" applyAlignment="1">
      <alignment vertical="center"/>
    </xf>
    <xf numFmtId="0" fontId="15" fillId="0" borderId="0" xfId="0" applyFont="1"/>
    <xf numFmtId="0" fontId="14" fillId="0" borderId="0" xfId="0" applyFont="1" applyAlignment="1">
      <alignment vertical="center"/>
    </xf>
    <xf numFmtId="0" fontId="10" fillId="0" borderId="5"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0" fillId="0" borderId="12" xfId="0" applyFont="1" applyBorder="1" applyAlignment="1">
      <alignment horizontal="center" vertical="center" wrapText="1"/>
    </xf>
    <xf numFmtId="0" fontId="5" fillId="0" borderId="20" xfId="0" applyFont="1" applyBorder="1" applyAlignment="1">
      <alignment vertical="center" wrapText="1"/>
    </xf>
    <xf numFmtId="0" fontId="10" fillId="0" borderId="20" xfId="0" applyFont="1" applyBorder="1" applyAlignment="1">
      <alignment horizontal="center" vertical="center" wrapText="1"/>
    </xf>
    <xf numFmtId="0" fontId="15" fillId="0" borderId="0" xfId="0" applyFont="1" applyAlignment="1">
      <alignment horizontal="left"/>
    </xf>
    <xf numFmtId="0" fontId="1" fillId="2" borderId="4" xfId="0" applyFont="1" applyFill="1" applyBorder="1" applyAlignment="1">
      <alignment horizontal="center" vertical="top" wrapText="1"/>
    </xf>
    <xf numFmtId="0" fontId="0" fillId="0" borderId="0" xfId="0" applyAlignment="1">
      <alignment horizontal="center" vertical="top" wrapText="1"/>
    </xf>
    <xf numFmtId="0" fontId="15" fillId="0" borderId="0" xfId="0" applyFont="1" applyAlignment="1">
      <alignment vertical="top"/>
    </xf>
    <xf numFmtId="0" fontId="15" fillId="0" borderId="0" xfId="0" applyFont="1" applyAlignment="1">
      <alignment horizontal="right"/>
    </xf>
    <xf numFmtId="0" fontId="20" fillId="8" borderId="0" xfId="0" quotePrefix="1" applyFont="1" applyFill="1"/>
    <xf numFmtId="0" fontId="20" fillId="8" borderId="0" xfId="0" applyFont="1" applyFill="1" applyAlignment="1">
      <alignment horizontal="right"/>
    </xf>
    <xf numFmtId="0" fontId="20" fillId="8" borderId="0" xfId="0" applyFont="1" applyFill="1" applyAlignment="1">
      <alignment horizontal="left"/>
    </xf>
    <xf numFmtId="0" fontId="15" fillId="8" borderId="0" xfId="0" applyFont="1" applyFill="1"/>
    <xf numFmtId="0" fontId="23" fillId="0" borderId="0" xfId="0" applyFont="1"/>
    <xf numFmtId="0" fontId="1" fillId="2" borderId="4" xfId="0" applyFont="1" applyFill="1" applyBorder="1" applyAlignment="1">
      <alignment horizontal="right" vertical="center"/>
    </xf>
    <xf numFmtId="0" fontId="5"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vertical="center"/>
    </xf>
    <xf numFmtId="0" fontId="0" fillId="0" borderId="0" xfId="0" applyAlignment="1">
      <alignment horizontal="center"/>
    </xf>
    <xf numFmtId="0" fontId="10" fillId="0" borderId="0" xfId="0" applyFont="1"/>
    <xf numFmtId="0" fontId="10" fillId="0" borderId="0" xfId="0" applyFont="1" applyAlignment="1">
      <alignment vertical="top"/>
    </xf>
    <xf numFmtId="0" fontId="10" fillId="0" borderId="0" xfId="0" applyFont="1" applyAlignment="1">
      <alignment horizontal="right"/>
    </xf>
    <xf numFmtId="0" fontId="10" fillId="0" borderId="0" xfId="0" applyFont="1" applyAlignment="1">
      <alignment horizontal="left"/>
    </xf>
    <xf numFmtId="0" fontId="26" fillId="0" borderId="0" xfId="0" applyFont="1"/>
    <xf numFmtId="0" fontId="21" fillId="0" borderId="0" xfId="0" applyFont="1"/>
    <xf numFmtId="0" fontId="10" fillId="0" borderId="0" xfId="0" applyFont="1" applyAlignment="1">
      <alignment horizontal="right"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51" xfId="0" applyFont="1" applyBorder="1" applyAlignment="1">
      <alignment vertical="center" wrapText="1"/>
    </xf>
    <xf numFmtId="0" fontId="27" fillId="0" borderId="0" xfId="0" applyFont="1"/>
    <xf numFmtId="0" fontId="27" fillId="0" borderId="0" xfId="0" applyFont="1" applyAlignment="1">
      <alignment vertical="center"/>
    </xf>
    <xf numFmtId="0" fontId="10" fillId="0" borderId="0" xfId="0" applyFont="1" applyAlignment="1">
      <alignment vertical="center"/>
    </xf>
    <xf numFmtId="0" fontId="10" fillId="0" borderId="52" xfId="0" applyFont="1" applyBorder="1" applyAlignment="1">
      <alignment vertical="center" wrapText="1"/>
    </xf>
    <xf numFmtId="0" fontId="10" fillId="0" borderId="0" xfId="0" applyFont="1" applyAlignment="1">
      <alignment vertical="top" wrapText="1"/>
    </xf>
    <xf numFmtId="0" fontId="10" fillId="0" borderId="0" xfId="0" applyFont="1" applyAlignment="1">
      <alignment horizontal="center" vertical="center"/>
    </xf>
    <xf numFmtId="0" fontId="10" fillId="0" borderId="53" xfId="0" applyFont="1" applyBorder="1" applyAlignment="1">
      <alignment horizontal="center" vertical="center" wrapText="1"/>
    </xf>
    <xf numFmtId="0" fontId="10" fillId="0" borderId="64" xfId="0" applyFont="1" applyBorder="1" applyAlignment="1">
      <alignment vertical="center" wrapText="1"/>
    </xf>
    <xf numFmtId="0" fontId="10" fillId="0" borderId="64" xfId="0" applyFont="1" applyBorder="1" applyAlignment="1">
      <alignment horizontal="center" vertical="center" wrapText="1"/>
    </xf>
    <xf numFmtId="0" fontId="11" fillId="0" borderId="0" xfId="0" applyFont="1" applyAlignment="1">
      <alignment vertical="center" wrapText="1"/>
    </xf>
    <xf numFmtId="0" fontId="10"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30" fillId="0" borderId="0" xfId="0" applyFont="1" applyAlignment="1">
      <alignment horizontal="left" vertical="center"/>
    </xf>
    <xf numFmtId="0" fontId="13" fillId="9" borderId="0" xfId="0" applyFont="1" applyFill="1" applyAlignment="1">
      <alignment horizontal="center" vertical="center" wrapText="1"/>
    </xf>
    <xf numFmtId="10" fontId="13" fillId="9" borderId="0" xfId="0" applyNumberFormat="1" applyFont="1" applyFill="1" applyAlignment="1">
      <alignment horizontal="center" vertical="center" wrapText="1"/>
    </xf>
    <xf numFmtId="0" fontId="25" fillId="0" borderId="0" xfId="0" applyFont="1" applyAlignment="1">
      <alignment vertical="center" wrapText="1"/>
    </xf>
    <xf numFmtId="0" fontId="16" fillId="0" borderId="0" xfId="0" applyFont="1" applyAlignment="1">
      <alignment vertical="center"/>
    </xf>
    <xf numFmtId="0" fontId="31" fillId="0" borderId="0" xfId="0" applyFont="1" applyAlignment="1">
      <alignment vertical="center"/>
    </xf>
    <xf numFmtId="0" fontId="35" fillId="0" borderId="0" xfId="0" applyFont="1" applyAlignment="1">
      <alignment vertical="center"/>
    </xf>
    <xf numFmtId="0" fontId="10" fillId="0" borderId="2" xfId="0" applyFont="1" applyBorder="1" applyAlignment="1">
      <alignment horizontal="center" vertical="center" wrapText="1"/>
    </xf>
    <xf numFmtId="0" fontId="10" fillId="0" borderId="66" xfId="0" applyFont="1" applyBorder="1" applyAlignment="1">
      <alignment vertical="center" wrapText="1"/>
    </xf>
    <xf numFmtId="0" fontId="10" fillId="0" borderId="68" xfId="0" applyFont="1" applyBorder="1" applyAlignment="1">
      <alignment vertical="center" wrapText="1"/>
    </xf>
    <xf numFmtId="0" fontId="10" fillId="0" borderId="69" xfId="0" applyFont="1" applyBorder="1" applyAlignment="1">
      <alignment vertical="center" wrapText="1"/>
    </xf>
    <xf numFmtId="0" fontId="10" fillId="0" borderId="70" xfId="0" applyFont="1" applyBorder="1" applyAlignment="1">
      <alignment horizontal="center" vertical="center" wrapText="1"/>
    </xf>
    <xf numFmtId="0" fontId="10" fillId="0" borderId="0" xfId="0" applyFont="1" applyAlignment="1">
      <alignment wrapText="1"/>
    </xf>
    <xf numFmtId="0" fontId="10" fillId="0" borderId="70" xfId="0" applyFont="1" applyBorder="1" applyAlignment="1">
      <alignment horizontal="center"/>
    </xf>
    <xf numFmtId="0" fontId="10" fillId="0" borderId="71" xfId="0" applyFont="1" applyBorder="1" applyAlignment="1">
      <alignment vertical="center"/>
    </xf>
    <xf numFmtId="0" fontId="13" fillId="0" borderId="10" xfId="0" applyFont="1" applyBorder="1" applyAlignment="1">
      <alignment horizontal="center" vertical="center"/>
    </xf>
    <xf numFmtId="0" fontId="38" fillId="0" borderId="0" xfId="0" applyFont="1" applyAlignment="1">
      <alignment vertical="center" wrapText="1"/>
    </xf>
    <xf numFmtId="0" fontId="39" fillId="0" borderId="0" xfId="0" applyFont="1" applyAlignment="1">
      <alignment horizontal="left"/>
    </xf>
    <xf numFmtId="0" fontId="39" fillId="0" borderId="0" xfId="0" applyFont="1"/>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5" fillId="7" borderId="23" xfId="0" applyFont="1" applyFill="1" applyBorder="1" applyAlignment="1" applyProtection="1">
      <alignment horizontal="center" vertical="center" wrapText="1"/>
      <protection locked="0"/>
    </xf>
    <xf numFmtId="0" fontId="5"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protection locked="0"/>
    </xf>
    <xf numFmtId="0" fontId="5" fillId="7" borderId="27" xfId="0" applyFont="1" applyFill="1" applyBorder="1" applyAlignment="1" applyProtection="1">
      <alignment horizontal="center" vertical="center" wrapText="1"/>
      <protection locked="0"/>
    </xf>
    <xf numFmtId="0" fontId="5" fillId="7" borderId="28"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protection locked="0"/>
    </xf>
    <xf numFmtId="0" fontId="12" fillId="0" borderId="54" xfId="0" applyFont="1" applyBorder="1" applyAlignment="1">
      <alignment horizontal="right" vertical="center"/>
    </xf>
    <xf numFmtId="0" fontId="12" fillId="0" borderId="72" xfId="0" applyFont="1" applyBorder="1" applyAlignment="1">
      <alignment horizontal="right" vertical="center" wrapText="1"/>
    </xf>
    <xf numFmtId="0" fontId="12" fillId="0" borderId="40" xfId="0" applyFont="1" applyBorder="1" applyAlignment="1">
      <alignment horizontal="right" vertical="center" wrapText="1"/>
    </xf>
    <xf numFmtId="0" fontId="10" fillId="0" borderId="72" xfId="0" applyFont="1" applyBorder="1" applyAlignment="1">
      <alignment horizontal="right" wrapText="1"/>
    </xf>
    <xf numFmtId="0" fontId="10" fillId="0" borderId="54" xfId="0" applyFont="1" applyBorder="1" applyAlignment="1">
      <alignment horizontal="right"/>
    </xf>
    <xf numFmtId="0" fontId="10" fillId="0" borderId="43" xfId="0" applyFont="1" applyBorder="1" applyAlignment="1">
      <alignment horizontal="right"/>
    </xf>
    <xf numFmtId="0" fontId="10" fillId="0" borderId="58" xfId="0" applyFont="1" applyBorder="1" applyAlignment="1">
      <alignment horizontal="right"/>
    </xf>
    <xf numFmtId="0" fontId="10" fillId="0" borderId="58" xfId="0" applyFont="1" applyBorder="1" applyAlignment="1">
      <alignment horizontal="right" wrapText="1"/>
    </xf>
    <xf numFmtId="0" fontId="14" fillId="0" borderId="0" xfId="0" applyFont="1" applyAlignment="1">
      <alignment horizontal="center" vertical="center"/>
    </xf>
    <xf numFmtId="0" fontId="15" fillId="0" borderId="0" xfId="0" applyFont="1" applyAlignment="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20" fillId="0" borderId="0" xfId="0" applyFont="1" applyAlignment="1">
      <alignment horizontal="right"/>
    </xf>
    <xf numFmtId="0" fontId="44" fillId="0" borderId="0" xfId="0" applyFont="1"/>
    <xf numFmtId="0" fontId="12" fillId="0" borderId="37" xfId="0" applyFont="1" applyBorder="1" applyAlignment="1">
      <alignment horizontal="center" vertical="center" wrapText="1"/>
    </xf>
    <xf numFmtId="0" fontId="32" fillId="0" borderId="0" xfId="0" applyFont="1" applyAlignment="1">
      <alignment vertical="center" wrapText="1"/>
    </xf>
    <xf numFmtId="0" fontId="20" fillId="0" borderId="0" xfId="0" applyFont="1" applyAlignment="1">
      <alignment horizontal="left"/>
    </xf>
    <xf numFmtId="0" fontId="10" fillId="0" borderId="50" xfId="0" applyFont="1" applyBorder="1" applyAlignment="1">
      <alignment vertical="center" wrapText="1"/>
    </xf>
    <xf numFmtId="0" fontId="36" fillId="7" borderId="6" xfId="0" applyFont="1" applyFill="1" applyBorder="1" applyAlignment="1" applyProtection="1">
      <alignment horizontal="center" vertical="center"/>
      <protection locked="0"/>
    </xf>
    <xf numFmtId="0" fontId="37" fillId="7" borderId="6" xfId="0" applyFont="1" applyFill="1" applyBorder="1" applyAlignment="1" applyProtection="1">
      <alignment horizontal="center" vertical="center"/>
      <protection locked="0"/>
    </xf>
    <xf numFmtId="0" fontId="13" fillId="7" borderId="54" xfId="0" applyFont="1" applyFill="1" applyBorder="1" applyAlignment="1" applyProtection="1">
      <alignment horizontal="center" vertical="center" wrapText="1"/>
      <protection locked="0"/>
    </xf>
    <xf numFmtId="0" fontId="13" fillId="7" borderId="55" xfId="0" applyFont="1" applyFill="1" applyBorder="1" applyAlignment="1" applyProtection="1">
      <alignment horizontal="center" vertical="center" wrapText="1"/>
      <protection locked="0"/>
    </xf>
    <xf numFmtId="1" fontId="45" fillId="8" borderId="0" xfId="0" applyNumberFormat="1" applyFont="1" applyFill="1" applyAlignment="1">
      <alignment horizontal="left"/>
    </xf>
    <xf numFmtId="0" fontId="13" fillId="7" borderId="62" xfId="0" applyFont="1" applyFill="1" applyBorder="1" applyAlignment="1" applyProtection="1">
      <alignment horizontal="center" vertical="center" wrapText="1"/>
      <protection locked="0"/>
    </xf>
    <xf numFmtId="0" fontId="13" fillId="7" borderId="63"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protection locked="0"/>
    </xf>
    <xf numFmtId="0" fontId="13" fillId="7" borderId="59" xfId="0" applyFont="1" applyFill="1" applyBorder="1" applyAlignment="1" applyProtection="1">
      <alignment horizontal="center" vertical="center" wrapText="1"/>
      <protection locked="0"/>
    </xf>
    <xf numFmtId="0" fontId="13" fillId="7" borderId="34" xfId="0" applyFont="1" applyFill="1" applyBorder="1" applyAlignment="1" applyProtection="1">
      <alignment horizontal="center" vertical="center" wrapText="1"/>
      <protection locked="0"/>
    </xf>
    <xf numFmtId="0" fontId="14" fillId="7" borderId="76" xfId="0" applyFont="1" applyFill="1" applyBorder="1" applyAlignment="1" applyProtection="1">
      <alignment horizontal="center" vertical="center"/>
      <protection locked="0"/>
    </xf>
    <xf numFmtId="0" fontId="14" fillId="7" borderId="11"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protection locked="0"/>
    </xf>
    <xf numFmtId="0" fontId="14" fillId="7" borderId="73" xfId="0" applyFont="1" applyFill="1" applyBorder="1" applyAlignment="1" applyProtection="1">
      <alignment horizontal="center" vertical="center" wrapText="1"/>
      <protection locked="0"/>
    </xf>
    <xf numFmtId="0" fontId="13" fillId="7" borderId="59" xfId="0" applyFont="1" applyFill="1" applyBorder="1" applyAlignment="1" applyProtection="1">
      <alignment horizontal="center" vertical="center"/>
      <protection locked="0"/>
    </xf>
    <xf numFmtId="0" fontId="13" fillId="7" borderId="55" xfId="0" applyFont="1" applyFill="1" applyBorder="1" applyAlignment="1" applyProtection="1">
      <alignment horizontal="center" vertical="center"/>
      <protection locked="0"/>
    </xf>
    <xf numFmtId="0" fontId="14" fillId="7" borderId="73"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3" fillId="0" borderId="0" xfId="0" applyFont="1" applyAlignment="1">
      <alignment vertical="center"/>
    </xf>
    <xf numFmtId="0" fontId="13" fillId="7" borderId="6" xfId="0" applyFont="1" applyFill="1" applyBorder="1" applyAlignment="1" applyProtection="1">
      <alignment horizontal="center" vertical="center"/>
      <protection locked="0"/>
    </xf>
    <xf numFmtId="0" fontId="13" fillId="7" borderId="10" xfId="0" applyFont="1" applyFill="1" applyBorder="1" applyAlignment="1" applyProtection="1">
      <alignment horizontal="center" vertical="center"/>
      <protection locked="0"/>
    </xf>
    <xf numFmtId="0" fontId="13" fillId="7" borderId="9" xfId="0" applyFont="1" applyFill="1" applyBorder="1" applyAlignment="1" applyProtection="1">
      <alignment horizontal="center" vertical="center"/>
      <protection locked="0"/>
    </xf>
    <xf numFmtId="0" fontId="15" fillId="0" borderId="0" xfId="0" applyFont="1" applyAlignment="1">
      <alignment horizontal="center"/>
    </xf>
    <xf numFmtId="0" fontId="13" fillId="7" borderId="78" xfId="0" applyFont="1" applyFill="1" applyBorder="1" applyAlignment="1" applyProtection="1">
      <alignment horizontal="center" vertical="center" wrapText="1"/>
      <protection locked="0"/>
    </xf>
    <xf numFmtId="0" fontId="13" fillId="7" borderId="33" xfId="0" applyFont="1" applyFill="1" applyBorder="1" applyAlignment="1" applyProtection="1">
      <alignment horizontal="center" vertical="center" wrapText="1"/>
      <protection locked="0"/>
    </xf>
    <xf numFmtId="0" fontId="45" fillId="8" borderId="0" xfId="0" applyFont="1" applyFill="1" applyAlignment="1">
      <alignment horizontal="left"/>
    </xf>
    <xf numFmtId="0" fontId="4" fillId="0" borderId="0" xfId="0" applyFont="1" applyAlignment="1">
      <alignment horizontal="center" wrapText="1"/>
    </xf>
    <xf numFmtId="0" fontId="13" fillId="7" borderId="49" xfId="0" applyFont="1" applyFill="1" applyBorder="1" applyAlignment="1" applyProtection="1">
      <alignment horizontal="center" vertical="center" wrapText="1"/>
      <protection locked="0"/>
    </xf>
    <xf numFmtId="0" fontId="0" fillId="0" borderId="0" xfId="0" quotePrefix="1"/>
    <xf numFmtId="0" fontId="8" fillId="0" borderId="71" xfId="0" applyFont="1" applyBorder="1" applyAlignment="1">
      <alignment vertical="center"/>
    </xf>
    <xf numFmtId="0" fontId="9" fillId="7" borderId="9" xfId="0" applyFont="1" applyFill="1" applyBorder="1" applyAlignment="1" applyProtection="1">
      <alignment horizontal="center" vertical="center"/>
      <protection locked="0"/>
    </xf>
    <xf numFmtId="0" fontId="10" fillId="0" borderId="80" xfId="0" applyFont="1" applyBorder="1" applyAlignment="1">
      <alignment horizontal="center" vertical="center" wrapText="1"/>
    </xf>
    <xf numFmtId="0" fontId="13" fillId="7" borderId="74" xfId="0" applyFont="1" applyFill="1" applyBorder="1" applyAlignment="1" applyProtection="1">
      <alignment horizontal="center" vertical="center"/>
      <protection locked="0"/>
    </xf>
    <xf numFmtId="0" fontId="10" fillId="0" borderId="81" xfId="0" applyFont="1" applyBorder="1" applyAlignment="1">
      <alignment vertical="center"/>
    </xf>
    <xf numFmtId="0" fontId="10" fillId="0" borderId="67" xfId="0" applyFont="1" applyBorder="1"/>
    <xf numFmtId="0" fontId="10" fillId="0" borderId="64" xfId="0" applyFont="1" applyBorder="1"/>
    <xf numFmtId="0" fontId="10" fillId="0" borderId="1" xfId="0" applyFont="1" applyBorder="1"/>
    <xf numFmtId="0" fontId="10" fillId="0" borderId="84" xfId="0" applyFont="1" applyBorder="1" applyAlignment="1">
      <alignment horizontal="center" vertical="center" wrapText="1"/>
    </xf>
    <xf numFmtId="0" fontId="13" fillId="7" borderId="75" xfId="0" applyFont="1" applyFill="1" applyBorder="1" applyAlignment="1" applyProtection="1">
      <alignment horizontal="center" vertical="center"/>
      <protection locked="0"/>
    </xf>
    <xf numFmtId="0" fontId="10" fillId="0" borderId="85" xfId="0" applyFont="1" applyBorder="1" applyAlignment="1">
      <alignment vertical="center"/>
    </xf>
    <xf numFmtId="0" fontId="10" fillId="0" borderId="2" xfId="0" applyFont="1" applyBorder="1"/>
    <xf numFmtId="0" fontId="10" fillId="0" borderId="52" xfId="0" applyFont="1" applyBorder="1"/>
    <xf numFmtId="0" fontId="10" fillId="0" borderId="80" xfId="0" applyFont="1" applyBorder="1" applyAlignment="1">
      <alignment horizontal="center"/>
    </xf>
    <xf numFmtId="0" fontId="10" fillId="0" borderId="84" xfId="0" applyFont="1" applyBorder="1" applyAlignment="1">
      <alignment horizontal="center"/>
    </xf>
    <xf numFmtId="0" fontId="27" fillId="0" borderId="86" xfId="0" applyFont="1" applyBorder="1" applyAlignment="1">
      <alignment vertical="center"/>
    </xf>
    <xf numFmtId="0" fontId="27" fillId="0" borderId="87" xfId="0" applyFont="1" applyBorder="1" applyAlignment="1">
      <alignment vertical="center"/>
    </xf>
    <xf numFmtId="0" fontId="27" fillId="0" borderId="87" xfId="0" applyFont="1" applyBorder="1" applyAlignment="1">
      <alignment vertical="center" wrapText="1"/>
    </xf>
    <xf numFmtId="0" fontId="27" fillId="0" borderId="88" xfId="0" applyFont="1" applyBorder="1" applyAlignment="1">
      <alignment vertical="center"/>
    </xf>
    <xf numFmtId="0" fontId="13" fillId="7" borderId="84" xfId="0" applyFont="1" applyFill="1" applyBorder="1" applyAlignment="1" applyProtection="1">
      <alignment horizontal="center" vertical="center"/>
      <protection locked="0"/>
    </xf>
    <xf numFmtId="0" fontId="27" fillId="0" borderId="86" xfId="0" applyFont="1" applyBorder="1" applyAlignment="1">
      <alignment vertical="center" wrapText="1"/>
    </xf>
    <xf numFmtId="0" fontId="10" fillId="0" borderId="85" xfId="0" applyFont="1" applyBorder="1"/>
    <xf numFmtId="0" fontId="13" fillId="0" borderId="75" xfId="0" applyFont="1" applyBorder="1" applyAlignment="1">
      <alignment horizontal="center" vertical="center"/>
    </xf>
    <xf numFmtId="0" fontId="27" fillId="0" borderId="52" xfId="0" applyFont="1" applyBorder="1" applyAlignment="1">
      <alignment vertical="center" wrapText="1"/>
    </xf>
    <xf numFmtId="0" fontId="27" fillId="0" borderId="88" xfId="0" applyFont="1" applyBorder="1" applyAlignment="1">
      <alignment vertical="center" wrapText="1"/>
    </xf>
    <xf numFmtId="0" fontId="13" fillId="0" borderId="80" xfId="0" applyFont="1" applyBorder="1" applyAlignment="1">
      <alignment horizontal="center" vertical="center"/>
    </xf>
    <xf numFmtId="0" fontId="10" fillId="0" borderId="85" xfId="0" applyFont="1" applyBorder="1" applyAlignment="1">
      <alignment horizontal="center"/>
    </xf>
    <xf numFmtId="0" fontId="5" fillId="9" borderId="0" xfId="0" applyFont="1" applyFill="1" applyAlignment="1">
      <alignment horizontal="center"/>
    </xf>
    <xf numFmtId="0" fontId="5" fillId="9" borderId="0" xfId="0" applyFont="1" applyFill="1"/>
    <xf numFmtId="0" fontId="12" fillId="0" borderId="92" xfId="0" applyFont="1" applyBorder="1" applyAlignment="1">
      <alignment horizontal="center" vertical="center" wrapText="1"/>
    </xf>
    <xf numFmtId="0" fontId="2" fillId="0" borderId="0" xfId="0" applyFont="1"/>
    <xf numFmtId="0" fontId="13" fillId="0" borderId="7"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5" xfId="0" applyFont="1" applyBorder="1" applyAlignment="1">
      <alignment vertical="center" wrapText="1"/>
    </xf>
    <xf numFmtId="0" fontId="13" fillId="0" borderId="13" xfId="0" applyFont="1" applyBorder="1" applyAlignment="1">
      <alignment vertical="center" wrapText="1"/>
    </xf>
    <xf numFmtId="0" fontId="13" fillId="0" borderId="9" xfId="0" applyFont="1" applyBorder="1" applyAlignment="1" applyProtection="1">
      <alignment horizontal="center" vertical="center" wrapText="1"/>
      <protection locked="0"/>
    </xf>
    <xf numFmtId="0" fontId="5" fillId="7" borderId="62" xfId="0" applyFont="1" applyFill="1" applyBorder="1" applyAlignment="1" applyProtection="1">
      <alignment horizontal="center" vertical="center" wrapText="1"/>
      <protection locked="0"/>
    </xf>
    <xf numFmtId="0" fontId="5" fillId="0" borderId="0" xfId="0" applyFont="1" applyAlignment="1">
      <alignment vertical="center" wrapText="1"/>
    </xf>
    <xf numFmtId="0" fontId="10" fillId="0" borderId="72"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10" fillId="0" borderId="52" xfId="0" applyFont="1" applyBorder="1" applyAlignment="1" applyProtection="1">
      <alignment vertical="center" wrapText="1"/>
      <protection locked="0"/>
    </xf>
    <xf numFmtId="0" fontId="10" fillId="0" borderId="52" xfId="0" applyFont="1" applyBorder="1" applyAlignment="1">
      <alignment vertical="top" wrapText="1"/>
    </xf>
    <xf numFmtId="0" fontId="49" fillId="0" borderId="0" xfId="0" applyFont="1" applyAlignment="1">
      <alignment horizontal="right" vertical="center"/>
    </xf>
    <xf numFmtId="0" fontId="40" fillId="0" borderId="73" xfId="0" applyFont="1" applyBorder="1" applyAlignment="1" applyProtection="1">
      <alignment horizontal="center"/>
      <protection locked="0"/>
    </xf>
    <xf numFmtId="0" fontId="40" fillId="0" borderId="55" xfId="0" applyFont="1" applyBorder="1" applyAlignment="1" applyProtection="1">
      <alignment horizontal="center"/>
      <protection locked="0"/>
    </xf>
    <xf numFmtId="0" fontId="9" fillId="0" borderId="55" xfId="0" applyFont="1" applyBorder="1" applyAlignment="1" applyProtection="1">
      <alignment horizontal="center" vertical="center" wrapText="1"/>
      <protection locked="0"/>
    </xf>
    <xf numFmtId="0" fontId="40" fillId="0" borderId="59" xfId="0" applyFont="1" applyBorder="1" applyAlignment="1" applyProtection="1">
      <alignment horizontal="center"/>
      <protection locked="0"/>
    </xf>
    <xf numFmtId="0" fontId="10" fillId="7" borderId="7" xfId="0" applyFont="1" applyFill="1" applyBorder="1" applyProtection="1">
      <protection locked="0"/>
    </xf>
    <xf numFmtId="0" fontId="10" fillId="7" borderId="6" xfId="0" applyFont="1" applyFill="1" applyBorder="1" applyProtection="1">
      <protection locked="0"/>
    </xf>
    <xf numFmtId="0" fontId="12" fillId="0" borderId="0" xfId="0" applyFont="1" applyAlignment="1">
      <alignment horizontal="right" vertical="center" wrapText="1"/>
    </xf>
    <xf numFmtId="0" fontId="24" fillId="2" borderId="4" xfId="0" applyFont="1" applyFill="1" applyBorder="1" applyAlignment="1">
      <alignment horizontal="center" vertical="top" wrapText="1"/>
    </xf>
    <xf numFmtId="0" fontId="10" fillId="7" borderId="10" xfId="0" applyFont="1" applyFill="1" applyBorder="1" applyAlignment="1" applyProtection="1">
      <alignment horizontal="center"/>
      <protection locked="0"/>
    </xf>
    <xf numFmtId="0" fontId="10" fillId="7" borderId="6" xfId="0" applyFont="1" applyFill="1" applyBorder="1" applyAlignment="1" applyProtection="1">
      <alignment horizontal="center"/>
      <protection locked="0"/>
    </xf>
    <xf numFmtId="0" fontId="14" fillId="0" borderId="0" xfId="0" applyFont="1" applyAlignment="1">
      <alignment horizontal="left" vertical="center"/>
    </xf>
    <xf numFmtId="0" fontId="10" fillId="0" borderId="0" xfId="0" applyFont="1" applyAlignment="1">
      <alignment horizontal="center"/>
    </xf>
    <xf numFmtId="0" fontId="13" fillId="0" borderId="0" xfId="0" applyFont="1" applyAlignment="1">
      <alignment vertical="center"/>
    </xf>
    <xf numFmtId="0" fontId="12" fillId="0" borderId="0" xfId="0" applyFont="1" applyAlignment="1">
      <alignment horizontal="right" vertical="top" wrapText="1"/>
    </xf>
    <xf numFmtId="0" fontId="10" fillId="0" borderId="0" xfId="0" applyFont="1" applyAlignment="1">
      <alignment horizontal="left" vertical="center" indent="6"/>
    </xf>
    <xf numFmtId="0" fontId="52" fillId="0" borderId="0" xfId="0" applyFont="1" applyAlignment="1">
      <alignment horizontal="center"/>
    </xf>
    <xf numFmtId="0" fontId="7" fillId="0" borderId="0" xfId="0" applyFont="1" applyAlignment="1">
      <alignment horizontal="right"/>
    </xf>
    <xf numFmtId="0" fontId="7" fillId="0" borderId="0" xfId="0" applyFont="1"/>
    <xf numFmtId="0" fontId="50" fillId="0" borderId="0" xfId="0" applyFont="1"/>
    <xf numFmtId="0" fontId="51" fillId="0" borderId="0" xfId="0" applyFont="1"/>
    <xf numFmtId="0" fontId="7" fillId="8" borderId="0" xfId="0" quotePrefix="1" applyFont="1" applyFill="1"/>
    <xf numFmtId="0" fontId="3" fillId="0" borderId="0" xfId="0" applyFont="1" applyAlignment="1">
      <alignment horizontal="center" vertical="top" wrapText="1"/>
    </xf>
    <xf numFmtId="0" fontId="24" fillId="2" borderId="4" xfId="0" applyFont="1" applyFill="1" applyBorder="1" applyAlignment="1">
      <alignment horizontal="center" vertical="center" wrapText="1"/>
    </xf>
    <xf numFmtId="0" fontId="6" fillId="6" borderId="0" xfId="0" applyFont="1" applyFill="1" applyAlignment="1">
      <alignment horizontal="center" vertical="center"/>
    </xf>
    <xf numFmtId="0" fontId="6"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2" fillId="0" borderId="14" xfId="0" applyFont="1" applyBorder="1" applyAlignment="1">
      <alignment horizontal="center" vertical="center" wrapText="1"/>
    </xf>
    <xf numFmtId="0" fontId="53" fillId="0" borderId="0" xfId="0" applyFont="1"/>
    <xf numFmtId="0" fontId="52" fillId="0" borderId="12" xfId="0" applyFont="1" applyBorder="1" applyAlignment="1">
      <alignment horizontal="center" vertical="center" wrapText="1"/>
    </xf>
    <xf numFmtId="0" fontId="54" fillId="0" borderId="0" xfId="0" applyFont="1"/>
    <xf numFmtId="0" fontId="54" fillId="0" borderId="0" xfId="0" applyFont="1" applyAlignment="1">
      <alignment horizontal="center" vertical="center"/>
    </xf>
    <xf numFmtId="0" fontId="55" fillId="0" borderId="0" xfId="0" applyFont="1" applyAlignment="1">
      <alignment vertical="center"/>
    </xf>
    <xf numFmtId="0" fontId="54" fillId="0" borderId="0" xfId="0" applyFont="1" applyAlignment="1">
      <alignment vertical="center"/>
    </xf>
    <xf numFmtId="0" fontId="56" fillId="0" borderId="0" xfId="0" applyFont="1" applyAlignment="1">
      <alignment horizontal="right" vertical="center"/>
    </xf>
    <xf numFmtId="0" fontId="56" fillId="0" borderId="0" xfId="0" applyFont="1" applyAlignment="1" applyProtection="1">
      <alignment horizontal="center" vertical="center" wrapText="1"/>
      <protection locked="0"/>
    </xf>
    <xf numFmtId="0" fontId="57" fillId="0" borderId="0" xfId="0" applyFont="1" applyAlignment="1">
      <alignment horizontal="right"/>
    </xf>
    <xf numFmtId="0" fontId="4" fillId="0" borderId="0" xfId="0" applyFont="1" applyAlignment="1">
      <alignment horizontal="center" wrapText="1"/>
    </xf>
    <xf numFmtId="0" fontId="43" fillId="0" borderId="0" xfId="0" applyFont="1" applyAlignment="1">
      <alignment horizontal="right"/>
    </xf>
    <xf numFmtId="49" fontId="40" fillId="7" borderId="11" xfId="0" applyNumberFormat="1" applyFont="1" applyFill="1" applyBorder="1" applyAlignment="1" applyProtection="1">
      <alignment horizontal="center" vertical="center"/>
      <protection locked="0"/>
    </xf>
    <xf numFmtId="49" fontId="40" fillId="7" borderId="7" xfId="0" applyNumberFormat="1" applyFont="1" applyFill="1" applyBorder="1" applyAlignment="1" applyProtection="1">
      <alignment horizontal="center" vertical="center"/>
      <protection locked="0"/>
    </xf>
    <xf numFmtId="14" fontId="40" fillId="7" borderId="11" xfId="0" applyNumberFormat="1" applyFont="1" applyFill="1" applyBorder="1" applyAlignment="1" applyProtection="1">
      <alignment horizontal="center" vertical="center"/>
      <protection locked="0"/>
    </xf>
    <xf numFmtId="14" fontId="40" fillId="7" borderId="7" xfId="0" applyNumberFormat="1" applyFont="1" applyFill="1" applyBorder="1" applyAlignment="1" applyProtection="1">
      <alignment horizontal="center" vertical="center"/>
      <protection locked="0"/>
    </xf>
    <xf numFmtId="0" fontId="6" fillId="0" borderId="0" xfId="0" applyFont="1" applyAlignment="1">
      <alignment horizontal="center" vertical="center" wrapText="1"/>
    </xf>
    <xf numFmtId="14" fontId="40" fillId="7" borderId="6" xfId="0" applyNumberFormat="1" applyFont="1" applyFill="1" applyBorder="1" applyAlignment="1" applyProtection="1">
      <alignment horizontal="center" vertical="center"/>
      <protection locked="0"/>
    </xf>
    <xf numFmtId="0" fontId="40" fillId="7" borderId="6" xfId="0" applyFont="1" applyFill="1" applyBorder="1" applyAlignment="1" applyProtection="1">
      <alignment horizontal="center" vertical="center"/>
      <protection locked="0"/>
    </xf>
    <xf numFmtId="0" fontId="53" fillId="0" borderId="14" xfId="0" applyFont="1" applyBorder="1" applyAlignment="1">
      <alignment horizontal="center"/>
    </xf>
    <xf numFmtId="0" fontId="20" fillId="0" borderId="0" xfId="0" applyFont="1" applyAlignment="1">
      <alignment horizontal="right"/>
    </xf>
    <xf numFmtId="0" fontId="13" fillId="7" borderId="74" xfId="0" applyFont="1" applyFill="1" applyBorder="1" applyAlignment="1" applyProtection="1">
      <alignment vertical="center"/>
      <protection locked="0"/>
    </xf>
    <xf numFmtId="0" fontId="13" fillId="7" borderId="73" xfId="0" applyFont="1" applyFill="1" applyBorder="1" applyAlignment="1" applyProtection="1">
      <alignment vertical="center"/>
      <protection locked="0"/>
    </xf>
    <xf numFmtId="0" fontId="14" fillId="7" borderId="75" xfId="0" applyFont="1" applyFill="1" applyBorder="1" applyAlignment="1" applyProtection="1">
      <alignment vertical="center" wrapText="1"/>
      <protection locked="0"/>
    </xf>
    <xf numFmtId="0" fontId="14" fillId="7" borderId="59" xfId="0" applyFont="1" applyFill="1" applyBorder="1" applyAlignment="1" applyProtection="1">
      <alignment vertical="center" wrapText="1"/>
      <protection locked="0"/>
    </xf>
    <xf numFmtId="0" fontId="41" fillId="7" borderId="74" xfId="0" applyFont="1" applyFill="1" applyBorder="1" applyAlignment="1" applyProtection="1">
      <alignment vertical="center" wrapText="1"/>
      <protection locked="0"/>
    </xf>
    <xf numFmtId="0" fontId="41" fillId="7" borderId="73" xfId="0" applyFont="1" applyFill="1" applyBorder="1" applyAlignment="1" applyProtection="1">
      <alignment vertical="center" wrapText="1"/>
      <protection locked="0"/>
    </xf>
    <xf numFmtId="0" fontId="42" fillId="7" borderId="75" xfId="0" applyFont="1" applyFill="1" applyBorder="1" applyAlignment="1" applyProtection="1">
      <alignment vertical="center"/>
      <protection locked="0"/>
    </xf>
    <xf numFmtId="0" fontId="42" fillId="7" borderId="59" xfId="0" applyFont="1" applyFill="1" applyBorder="1" applyAlignment="1" applyProtection="1">
      <alignment vertical="center"/>
      <protection locked="0"/>
    </xf>
    <xf numFmtId="0" fontId="10" fillId="0" borderId="19" xfId="0" quotePrefix="1" applyFont="1" applyBorder="1" applyAlignment="1">
      <alignment horizontal="right" vertical="center"/>
    </xf>
    <xf numFmtId="0" fontId="10" fillId="0" borderId="0" xfId="0" quotePrefix="1" applyFont="1" applyAlignment="1">
      <alignment horizontal="right" vertical="center"/>
    </xf>
    <xf numFmtId="0" fontId="10" fillId="0" borderId="1" xfId="0" quotePrefix="1" applyFont="1" applyBorder="1" applyAlignment="1">
      <alignment horizontal="right" vertical="center"/>
    </xf>
    <xf numFmtId="0" fontId="10" fillId="0" borderId="19" xfId="0" applyFont="1" applyBorder="1" applyAlignment="1">
      <alignment horizontal="right" vertical="center"/>
    </xf>
    <xf numFmtId="0" fontId="10" fillId="0" borderId="0" xfId="0" applyFont="1" applyAlignment="1">
      <alignment horizontal="right" vertical="center"/>
    </xf>
    <xf numFmtId="0" fontId="10" fillId="0" borderId="1" xfId="0" applyFont="1" applyBorder="1" applyAlignment="1">
      <alignment horizontal="right" vertical="center"/>
    </xf>
    <xf numFmtId="0" fontId="5" fillId="0" borderId="30" xfId="0" applyFont="1" applyBorder="1" applyAlignment="1">
      <alignment horizontal="right" vertical="center"/>
    </xf>
    <xf numFmtId="0" fontId="5" fillId="0" borderId="31" xfId="0" applyFont="1" applyBorder="1" applyAlignment="1">
      <alignment horizontal="right" vertical="center"/>
    </xf>
    <xf numFmtId="0" fontId="5" fillId="0" borderId="18" xfId="0" applyFont="1" applyBorder="1" applyAlignment="1">
      <alignment horizontal="right" vertical="center"/>
    </xf>
    <xf numFmtId="0" fontId="15" fillId="0" borderId="0" xfId="0" applyFont="1" applyAlignment="1">
      <alignment horizontal="right"/>
    </xf>
    <xf numFmtId="0" fontId="7" fillId="0" borderId="29" xfId="0" applyFont="1" applyBorder="1" applyAlignment="1">
      <alignment horizontal="left" vertical="center" wrapText="1"/>
    </xf>
    <xf numFmtId="0" fontId="7" fillId="0" borderId="15" xfId="0" applyFont="1" applyBorder="1" applyAlignment="1">
      <alignment horizontal="left" vertical="center" wrapText="1"/>
    </xf>
    <xf numFmtId="0" fontId="12" fillId="0" borderId="19" xfId="0" applyFont="1" applyBorder="1" applyAlignment="1" applyProtection="1">
      <alignment horizontal="right" vertical="center" wrapText="1"/>
      <protection locked="0"/>
    </xf>
    <xf numFmtId="0" fontId="10" fillId="0" borderId="0" xfId="0" applyFont="1" applyAlignment="1" applyProtection="1">
      <alignment horizontal="right" vertical="center" wrapText="1"/>
      <protection locked="0"/>
    </xf>
    <xf numFmtId="0" fontId="10" fillId="0" borderId="1" xfId="0" applyFont="1" applyBorder="1" applyAlignment="1" applyProtection="1">
      <alignment horizontal="right" vertical="center" wrapText="1"/>
      <protection locked="0"/>
    </xf>
    <xf numFmtId="0" fontId="12" fillId="0" borderId="19" xfId="0" applyFont="1" applyBorder="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19" xfId="0" applyFont="1" applyBorder="1" applyAlignment="1" applyProtection="1">
      <alignment horizontal="right" vertical="center"/>
      <protection locked="0"/>
    </xf>
    <xf numFmtId="0" fontId="12" fillId="0" borderId="0" xfId="0" applyFont="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4" fillId="0" borderId="0" xfId="0" applyFont="1" applyAlignment="1">
      <alignment horizontal="right" vertical="center"/>
    </xf>
    <xf numFmtId="0" fontId="12" fillId="0" borderId="19" xfId="0" applyFont="1" applyBorder="1" applyAlignment="1">
      <alignment horizontal="right" vertical="center" wrapText="1"/>
    </xf>
    <xf numFmtId="0" fontId="12" fillId="0" borderId="0" xfId="0" applyFont="1" applyAlignment="1">
      <alignment horizontal="right" vertical="center" wrapText="1"/>
    </xf>
    <xf numFmtId="0" fontId="12" fillId="0" borderId="1" xfId="0" applyFont="1" applyBorder="1" applyAlignment="1">
      <alignment horizontal="right" vertical="center" wrapText="1"/>
    </xf>
    <xf numFmtId="0" fontId="10" fillId="0" borderId="19" xfId="0" applyFont="1" applyBorder="1" applyAlignment="1">
      <alignment horizontal="right" vertical="center" wrapText="1"/>
    </xf>
    <xf numFmtId="0" fontId="10" fillId="0" borderId="0" xfId="0" applyFont="1" applyAlignment="1">
      <alignment horizontal="right" vertical="center" wrapText="1"/>
    </xf>
    <xf numFmtId="0" fontId="10" fillId="0" borderId="1" xfId="0" applyFont="1" applyBorder="1" applyAlignment="1">
      <alignment horizontal="right" vertical="center" wrapText="1"/>
    </xf>
    <xf numFmtId="0" fontId="13" fillId="0" borderId="19" xfId="0" applyFont="1" applyBorder="1" applyAlignment="1">
      <alignment horizontal="right" vertical="center" wrapText="1"/>
    </xf>
    <xf numFmtId="0" fontId="13" fillId="0" borderId="0" xfId="0" applyFont="1" applyAlignment="1">
      <alignment horizontal="right" vertical="center" wrapText="1"/>
    </xf>
    <xf numFmtId="0" fontId="13" fillId="0" borderId="1" xfId="0" applyFont="1" applyBorder="1" applyAlignment="1">
      <alignment horizontal="right" vertical="center" wrapText="1"/>
    </xf>
    <xf numFmtId="0" fontId="13" fillId="0" borderId="19" xfId="0" applyFont="1" applyBorder="1" applyAlignment="1">
      <alignment horizontal="right" vertical="center"/>
    </xf>
    <xf numFmtId="0" fontId="13" fillId="0" borderId="0" xfId="0" applyFont="1" applyAlignment="1">
      <alignment horizontal="right" vertical="center"/>
    </xf>
    <xf numFmtId="0" fontId="13" fillId="0" borderId="1" xfId="0" applyFont="1" applyBorder="1" applyAlignment="1">
      <alignment horizontal="right" vertical="center"/>
    </xf>
    <xf numFmtId="0" fontId="12" fillId="0" borderId="19" xfId="0" quotePrefix="1" applyFont="1" applyBorder="1" applyAlignment="1">
      <alignment horizontal="right" vertical="center"/>
    </xf>
    <xf numFmtId="0" fontId="10" fillId="0" borderId="32"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0" fillId="0" borderId="33" xfId="0" applyFont="1" applyBorder="1" applyAlignment="1" applyProtection="1">
      <alignment horizontal="right" vertical="center"/>
      <protection locked="0"/>
    </xf>
    <xf numFmtId="0" fontId="10" fillId="0" borderId="41" xfId="0" applyFont="1" applyBorder="1" applyAlignment="1">
      <alignment horizontal="right" vertical="center"/>
    </xf>
    <xf numFmtId="0" fontId="10" fillId="0" borderId="42" xfId="0" applyFont="1" applyBorder="1" applyAlignment="1">
      <alignment horizontal="right" vertical="center"/>
    </xf>
    <xf numFmtId="0" fontId="10" fillId="0" borderId="48" xfId="0" applyFont="1" applyBorder="1" applyAlignment="1">
      <alignment horizontal="right" vertical="center"/>
    </xf>
    <xf numFmtId="0" fontId="10" fillId="0" borderId="38" xfId="0" applyFont="1" applyBorder="1" applyAlignment="1">
      <alignment horizontal="right" vertical="center"/>
    </xf>
    <xf numFmtId="0" fontId="10" fillId="0" borderId="39" xfId="0" applyFont="1" applyBorder="1" applyAlignment="1">
      <alignment horizontal="right" vertical="center"/>
    </xf>
    <xf numFmtId="0" fontId="10" fillId="0" borderId="47" xfId="0" applyFont="1" applyBorder="1" applyAlignment="1">
      <alignment horizontal="right" vertical="center"/>
    </xf>
    <xf numFmtId="0" fontId="27" fillId="0" borderId="32" xfId="0" applyFont="1" applyBorder="1" applyAlignment="1">
      <alignment horizontal="right" vertical="center" wrapText="1"/>
    </xf>
    <xf numFmtId="0" fontId="27" fillId="0" borderId="8" xfId="0" applyFont="1" applyBorder="1" applyAlignment="1">
      <alignment horizontal="right" vertical="center" wrapText="1"/>
    </xf>
    <xf numFmtId="0" fontId="27" fillId="0" borderId="33" xfId="0" applyFont="1" applyBorder="1" applyAlignment="1">
      <alignment horizontal="right" vertical="center" wrapText="1"/>
    </xf>
    <xf numFmtId="0" fontId="10" fillId="0" borderId="32" xfId="0" applyFont="1" applyBorder="1" applyAlignment="1">
      <alignment horizontal="right" vertical="center"/>
    </xf>
    <xf numFmtId="0" fontId="10" fillId="0" borderId="8" xfId="0" applyFont="1" applyBorder="1" applyAlignment="1">
      <alignment horizontal="right" vertical="center"/>
    </xf>
    <xf numFmtId="0" fontId="10" fillId="0" borderId="33" xfId="0" applyFont="1" applyBorder="1" applyAlignment="1">
      <alignment horizontal="right" vertical="center"/>
    </xf>
    <xf numFmtId="0" fontId="14" fillId="0" borderId="19" xfId="0" applyFont="1" applyBorder="1" applyAlignment="1">
      <alignment horizontal="right" vertical="center"/>
    </xf>
    <xf numFmtId="0" fontId="14" fillId="0" borderId="0" xfId="0" applyFont="1" applyAlignment="1">
      <alignment horizontal="right" vertical="center"/>
    </xf>
    <xf numFmtId="0" fontId="14" fillId="0" borderId="1" xfId="0" applyFont="1" applyBorder="1" applyAlignment="1">
      <alignment horizontal="right" vertical="center"/>
    </xf>
    <xf numFmtId="0" fontId="11" fillId="0" borderId="15" xfId="0" applyFont="1" applyBorder="1" applyAlignment="1">
      <alignment vertical="center" wrapText="1"/>
    </xf>
    <xf numFmtId="0" fontId="11" fillId="0" borderId="16" xfId="0" applyFont="1" applyBorder="1" applyAlignment="1">
      <alignment vertical="center" wrapText="1"/>
    </xf>
    <xf numFmtId="0" fontId="10" fillId="0" borderId="93"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94" xfId="0" applyFont="1" applyBorder="1" applyAlignment="1">
      <alignment horizontal="right" vertical="center" wrapText="1"/>
    </xf>
    <xf numFmtId="0" fontId="5" fillId="0" borderId="35" xfId="0" applyFont="1" applyBorder="1" applyAlignment="1">
      <alignment horizontal="right" vertical="center" wrapText="1"/>
    </xf>
    <xf numFmtId="0" fontId="5" fillId="0" borderId="36" xfId="0" applyFont="1" applyBorder="1" applyAlignment="1">
      <alignment horizontal="right" vertical="center" wrapText="1"/>
    </xf>
    <xf numFmtId="0" fontId="5" fillId="0" borderId="49" xfId="0" applyFont="1" applyBorder="1" applyAlignment="1">
      <alignment horizontal="right" vertical="center" wrapText="1"/>
    </xf>
    <xf numFmtId="0" fontId="5" fillId="0" borderId="32" xfId="0" applyFont="1" applyBorder="1" applyAlignment="1">
      <alignment horizontal="right" vertical="center"/>
    </xf>
    <xf numFmtId="0" fontId="5" fillId="0" borderId="8" xfId="0" applyFont="1" applyBorder="1" applyAlignment="1">
      <alignment horizontal="right" vertical="center"/>
    </xf>
    <xf numFmtId="0" fontId="5" fillId="0" borderId="33" xfId="0" applyFont="1" applyBorder="1" applyAlignment="1">
      <alignment horizontal="right" vertical="center"/>
    </xf>
    <xf numFmtId="0" fontId="16" fillId="0" borderId="0" xfId="0" applyFont="1" applyAlignment="1">
      <alignment horizontal="right"/>
    </xf>
    <xf numFmtId="0" fontId="10" fillId="0" borderId="79" xfId="0" applyFont="1" applyBorder="1" applyAlignment="1">
      <alignment horizontal="center" vertical="center" textRotation="90" wrapText="1"/>
    </xf>
    <xf numFmtId="0" fontId="10" fillId="0" borderId="82" xfId="0" applyFont="1" applyBorder="1" applyAlignment="1">
      <alignment horizontal="center" vertical="center" textRotation="90" wrapText="1"/>
    </xf>
    <xf numFmtId="0" fontId="10" fillId="0" borderId="83" xfId="0" applyFont="1" applyBorder="1" applyAlignment="1">
      <alignment horizontal="center" vertical="center" textRotation="90" wrapText="1"/>
    </xf>
    <xf numFmtId="0" fontId="5" fillId="0" borderId="0" xfId="0" applyFont="1" applyAlignment="1">
      <alignment horizontal="right"/>
    </xf>
    <xf numFmtId="0" fontId="10" fillId="0" borderId="79" xfId="0" applyFont="1" applyBorder="1" applyAlignment="1">
      <alignment horizontal="center" vertical="center" textRotation="90"/>
    </xf>
    <xf numFmtId="0" fontId="10" fillId="0" borderId="82" xfId="0" applyFont="1" applyBorder="1" applyAlignment="1">
      <alignment horizontal="center" vertical="center" textRotation="90"/>
    </xf>
    <xf numFmtId="0" fontId="10" fillId="0" borderId="83" xfId="0" applyFont="1" applyBorder="1" applyAlignment="1">
      <alignment horizontal="center" vertical="center" textRotation="90"/>
    </xf>
    <xf numFmtId="0" fontId="27" fillId="0" borderId="79" xfId="0" applyFont="1" applyBorder="1" applyAlignment="1">
      <alignment horizontal="center" vertical="center" textRotation="90" wrapText="1"/>
    </xf>
    <xf numFmtId="0" fontId="27" fillId="0" borderId="82" xfId="0" applyFont="1" applyBorder="1" applyAlignment="1">
      <alignment horizontal="center" vertical="center" textRotation="90" wrapText="1"/>
    </xf>
    <xf numFmtId="0" fontId="27" fillId="0" borderId="83" xfId="0" applyFont="1" applyBorder="1" applyAlignment="1">
      <alignment horizontal="center" vertical="center" textRotation="90" wrapText="1"/>
    </xf>
    <xf numFmtId="0" fontId="27" fillId="0" borderId="79" xfId="0" applyFont="1" applyBorder="1" applyAlignment="1">
      <alignment horizontal="center" vertical="center" textRotation="90"/>
    </xf>
    <xf numFmtId="0" fontId="27" fillId="0" borderId="82" xfId="0" applyFont="1" applyBorder="1" applyAlignment="1">
      <alignment horizontal="center" vertical="center" textRotation="90"/>
    </xf>
    <xf numFmtId="0" fontId="27" fillId="0" borderId="83" xfId="0" applyFont="1" applyBorder="1" applyAlignment="1">
      <alignment horizontal="center" vertical="center" textRotation="90"/>
    </xf>
    <xf numFmtId="0" fontId="12" fillId="0" borderId="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90" xfId="0" applyFont="1" applyBorder="1" applyAlignment="1">
      <alignment horizontal="center" vertical="center" wrapText="1"/>
    </xf>
    <xf numFmtId="0" fontId="12" fillId="7" borderId="81" xfId="0" applyFont="1" applyFill="1" applyBorder="1" applyAlignment="1" applyProtection="1">
      <alignment horizontal="center" vertical="center" wrapText="1"/>
      <protection locked="0"/>
    </xf>
    <xf numFmtId="0" fontId="12" fillId="7" borderId="67" xfId="0" applyFont="1" applyFill="1" applyBorder="1" applyAlignment="1" applyProtection="1">
      <alignment horizontal="center" vertical="center" wrapText="1"/>
      <protection locked="0"/>
    </xf>
    <xf numFmtId="0" fontId="12" fillId="7" borderId="64" xfId="0" applyFont="1" applyFill="1" applyBorder="1" applyAlignment="1" applyProtection="1">
      <alignment horizontal="center" vertical="center" wrapText="1"/>
      <protection locked="0"/>
    </xf>
    <xf numFmtId="0" fontId="12" fillId="7" borderId="85"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0" fontId="12" fillId="7" borderId="52" xfId="0" applyFont="1" applyFill="1" applyBorder="1" applyAlignment="1" applyProtection="1">
      <alignment horizontal="center" vertical="center" wrapText="1"/>
      <protection locked="0"/>
    </xf>
    <xf numFmtId="0" fontId="10" fillId="7" borderId="81" xfId="0" applyFont="1" applyFill="1" applyBorder="1" applyAlignment="1" applyProtection="1">
      <alignment horizontal="center"/>
      <protection locked="0"/>
    </xf>
    <xf numFmtId="0" fontId="10" fillId="7" borderId="67" xfId="0" applyFont="1" applyFill="1" applyBorder="1" applyAlignment="1" applyProtection="1">
      <alignment horizontal="center"/>
      <protection locked="0"/>
    </xf>
    <xf numFmtId="0" fontId="10" fillId="7" borderId="64" xfId="0" applyFont="1" applyFill="1" applyBorder="1" applyAlignment="1" applyProtection="1">
      <alignment horizontal="center"/>
      <protection locked="0"/>
    </xf>
    <xf numFmtId="0" fontId="10" fillId="7" borderId="85" xfId="0" applyFont="1" applyFill="1" applyBorder="1" applyAlignment="1" applyProtection="1">
      <alignment horizontal="center"/>
      <protection locked="0"/>
    </xf>
    <xf numFmtId="0" fontId="10" fillId="7" borderId="2" xfId="0" applyFont="1" applyFill="1" applyBorder="1" applyAlignment="1" applyProtection="1">
      <alignment horizontal="center"/>
      <protection locked="0"/>
    </xf>
    <xf numFmtId="0" fontId="10" fillId="7" borderId="52" xfId="0" applyFont="1" applyFill="1" applyBorder="1" applyAlignment="1" applyProtection="1">
      <alignment horizontal="center"/>
      <protection locked="0"/>
    </xf>
    <xf numFmtId="0" fontId="14" fillId="7" borderId="81" xfId="0" applyFont="1" applyFill="1" applyBorder="1" applyAlignment="1" applyProtection="1">
      <alignment horizontal="center" vertical="center"/>
      <protection locked="0"/>
    </xf>
    <xf numFmtId="0" fontId="14" fillId="7" borderId="67" xfId="0" applyFont="1" applyFill="1" applyBorder="1" applyAlignment="1" applyProtection="1">
      <alignment horizontal="center" vertical="center"/>
      <protection locked="0"/>
    </xf>
    <xf numFmtId="0" fontId="14" fillId="7" borderId="64" xfId="0" applyFont="1" applyFill="1" applyBorder="1" applyAlignment="1" applyProtection="1">
      <alignment horizontal="center" vertical="center"/>
      <protection locked="0"/>
    </xf>
    <xf numFmtId="0" fontId="14" fillId="7" borderId="85"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protection locked="0"/>
    </xf>
    <xf numFmtId="0" fontId="14" fillId="7" borderId="52" xfId="0" applyFont="1" applyFill="1" applyBorder="1" applyAlignment="1" applyProtection="1">
      <alignment horizontal="center" vertical="center"/>
      <protection locked="0"/>
    </xf>
    <xf numFmtId="0" fontId="45" fillId="0" borderId="0" xfId="0" applyFont="1" applyAlignment="1">
      <alignment horizontal="right"/>
    </xf>
    <xf numFmtId="0" fontId="10" fillId="0" borderId="7" xfId="0" applyFont="1" applyBorder="1" applyAlignment="1">
      <alignment horizontal="right" vertical="center"/>
    </xf>
    <xf numFmtId="0" fontId="46" fillId="0" borderId="35" xfId="0" applyFont="1" applyBorder="1" applyAlignment="1">
      <alignment horizontal="left" vertical="center" wrapText="1"/>
    </xf>
    <xf numFmtId="0" fontId="13" fillId="0" borderId="36" xfId="0" applyFont="1" applyBorder="1" applyAlignment="1">
      <alignment horizontal="left" vertical="center" wrapText="1"/>
    </xf>
    <xf numFmtId="0" fontId="10" fillId="0" borderId="44" xfId="0" applyFont="1" applyBorder="1" applyAlignment="1">
      <alignment horizontal="right" vertical="center"/>
    </xf>
    <xf numFmtId="0" fontId="10" fillId="0" borderId="45" xfId="0" applyFont="1" applyBorder="1" applyAlignment="1">
      <alignment horizontal="right" vertical="center"/>
    </xf>
    <xf numFmtId="0" fontId="10" fillId="0" borderId="46" xfId="0" applyFont="1" applyBorder="1" applyAlignment="1">
      <alignment horizontal="right" vertical="center"/>
    </xf>
    <xf numFmtId="0" fontId="10" fillId="0" borderId="43" xfId="0" applyFont="1" applyBorder="1" applyAlignment="1">
      <alignment horizontal="right" vertical="center"/>
    </xf>
    <xf numFmtId="0" fontId="10" fillId="0" borderId="40" xfId="0" applyFont="1" applyBorder="1" applyAlignment="1">
      <alignment horizontal="right" vertical="center"/>
    </xf>
    <xf numFmtId="0" fontId="48" fillId="0" borderId="0" xfId="0" applyFont="1" applyAlignment="1">
      <alignment horizontal="left" vertical="center" wrapText="1"/>
    </xf>
    <xf numFmtId="0" fontId="15" fillId="0" borderId="0" xfId="0" applyFont="1" applyAlignment="1">
      <alignment horizontal="center"/>
    </xf>
    <xf numFmtId="0" fontId="47" fillId="0" borderId="65" xfId="0" applyFont="1" applyBorder="1" applyAlignment="1">
      <alignment horizontal="right"/>
    </xf>
    <xf numFmtId="0" fontId="47" fillId="0" borderId="36" xfId="0" applyFont="1" applyBorder="1" applyAlignment="1">
      <alignment horizontal="right"/>
    </xf>
    <xf numFmtId="0" fontId="47" fillId="0" borderId="49" xfId="0" applyFont="1" applyBorder="1" applyAlignment="1">
      <alignment horizontal="right"/>
    </xf>
    <xf numFmtId="0" fontId="46" fillId="0" borderId="91" xfId="0" applyFont="1" applyBorder="1" applyAlignment="1">
      <alignment horizontal="left" vertical="center" wrapText="1"/>
    </xf>
    <xf numFmtId="0" fontId="13" fillId="0" borderId="2" xfId="0" applyFont="1" applyBorder="1" applyAlignment="1">
      <alignment horizontal="left" vertical="center" wrapText="1"/>
    </xf>
    <xf numFmtId="0" fontId="10" fillId="0" borderId="50" xfId="0" applyFont="1" applyBorder="1" applyAlignment="1">
      <alignment vertical="center" wrapText="1"/>
    </xf>
    <xf numFmtId="0" fontId="10" fillId="0" borderId="51" xfId="0" applyFont="1" applyBorder="1" applyAlignment="1">
      <alignment vertical="center" wrapText="1"/>
    </xf>
    <xf numFmtId="0" fontId="15" fillId="7" borderId="11" xfId="0" applyFont="1" applyFill="1" applyBorder="1" applyAlignment="1" applyProtection="1">
      <alignment horizontal="center"/>
      <protection locked="0"/>
    </xf>
    <xf numFmtId="0" fontId="15" fillId="7" borderId="8" xfId="0" applyFont="1" applyFill="1" applyBorder="1" applyAlignment="1" applyProtection="1">
      <alignment horizontal="center"/>
      <protection locked="0"/>
    </xf>
    <xf numFmtId="0" fontId="15" fillId="7" borderId="7" xfId="0" applyFont="1" applyFill="1" applyBorder="1" applyAlignment="1" applyProtection="1">
      <alignment horizontal="center"/>
      <protection locked="0"/>
    </xf>
    <xf numFmtId="0" fontId="10" fillId="0" borderId="0" xfId="0" applyFont="1" applyAlignment="1">
      <alignment horizontal="right"/>
    </xf>
    <xf numFmtId="0" fontId="10" fillId="7" borderId="95" xfId="0" applyFont="1" applyFill="1" applyBorder="1" applyAlignment="1" applyProtection="1">
      <alignment horizontal="left" vertical="center"/>
      <protection locked="0"/>
    </xf>
    <xf numFmtId="0" fontId="10" fillId="7" borderId="96" xfId="0" applyFont="1" applyFill="1" applyBorder="1" applyAlignment="1" applyProtection="1">
      <alignment horizontal="left" vertical="center"/>
      <protection locked="0"/>
    </xf>
    <xf numFmtId="0" fontId="10" fillId="7" borderId="25" xfId="0" applyFont="1" applyFill="1" applyBorder="1" applyAlignment="1" applyProtection="1">
      <alignment horizontal="left" vertical="center"/>
      <protection locked="0"/>
    </xf>
    <xf numFmtId="0" fontId="16" fillId="7" borderId="71" xfId="0" applyFont="1" applyFill="1" applyBorder="1" applyAlignment="1" applyProtection="1">
      <alignment vertical="center" wrapText="1"/>
      <protection locked="0"/>
    </xf>
    <xf numFmtId="0" fontId="16" fillId="7" borderId="0" xfId="0" applyFont="1" applyFill="1" applyAlignment="1" applyProtection="1">
      <alignment vertical="center" wrapText="1"/>
      <protection locked="0"/>
    </xf>
    <xf numFmtId="0" fontId="16" fillId="7" borderId="97" xfId="0" applyFont="1" applyFill="1" applyBorder="1" applyAlignment="1" applyProtection="1">
      <alignment vertical="center" wrapText="1"/>
      <protection locked="0"/>
    </xf>
    <xf numFmtId="0" fontId="10" fillId="7" borderId="98" xfId="0" applyFont="1" applyFill="1" applyBorder="1" applyAlignment="1" applyProtection="1">
      <alignment horizontal="left" vertical="center"/>
      <protection locked="0"/>
    </xf>
    <xf numFmtId="0" fontId="10" fillId="7" borderId="99" xfId="0" applyFont="1" applyFill="1" applyBorder="1" applyAlignment="1" applyProtection="1">
      <alignment horizontal="left" vertical="center"/>
      <protection locked="0"/>
    </xf>
    <xf numFmtId="0" fontId="10" fillId="7" borderId="100" xfId="0" applyFont="1" applyFill="1" applyBorder="1" applyAlignment="1" applyProtection="1">
      <alignment horizontal="left" vertical="center"/>
      <protection locked="0"/>
    </xf>
    <xf numFmtId="0" fontId="10" fillId="0" borderId="66" xfId="0" applyFont="1" applyBorder="1" applyAlignment="1">
      <alignment horizontal="center" vertical="top" wrapText="1"/>
    </xf>
    <xf numFmtId="0" fontId="10" fillId="0" borderId="2" xfId="0" applyFont="1" applyBorder="1" applyAlignment="1">
      <alignment horizontal="center" vertical="top" wrapText="1"/>
    </xf>
    <xf numFmtId="0" fontId="10" fillId="0" borderId="52" xfId="0" applyFont="1" applyBorder="1" applyAlignment="1">
      <alignment horizontal="center" vertical="top" wrapText="1"/>
    </xf>
    <xf numFmtId="0" fontId="12" fillId="0" borderId="54" xfId="0" applyFont="1" applyBorder="1" applyAlignment="1">
      <alignment horizontal="right" vertical="center"/>
    </xf>
    <xf numFmtId="0" fontId="12" fillId="0" borderId="6" xfId="0" applyFont="1" applyBorder="1" applyAlignment="1">
      <alignment horizontal="right" vertical="center"/>
    </xf>
    <xf numFmtId="0" fontId="12" fillId="0" borderId="58" xfId="0" applyFont="1" applyBorder="1" applyAlignment="1">
      <alignment horizontal="right" vertical="center"/>
    </xf>
    <xf numFmtId="0" fontId="12" fillId="0" borderId="75" xfId="0" applyFont="1" applyBorder="1" applyAlignment="1">
      <alignment horizontal="right" vertical="center"/>
    </xf>
    <xf numFmtId="0" fontId="12" fillId="0" borderId="72" xfId="0" applyFont="1" applyBorder="1" applyAlignment="1">
      <alignment horizontal="right" vertical="center"/>
    </xf>
    <xf numFmtId="0" fontId="12" fillId="0" borderId="74" xfId="0" applyFont="1" applyBorder="1" applyAlignment="1">
      <alignment horizontal="right" vertical="center"/>
    </xf>
    <xf numFmtId="0" fontId="10" fillId="0" borderId="65" xfId="0" applyFont="1" applyBorder="1" applyAlignment="1">
      <alignment vertical="center" wrapText="1"/>
    </xf>
    <xf numFmtId="0" fontId="10" fillId="0" borderId="49" xfId="0" applyFont="1" applyBorder="1" applyAlignment="1">
      <alignment vertical="center" wrapText="1"/>
    </xf>
    <xf numFmtId="0" fontId="10" fillId="0" borderId="65"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 xfId="0" applyFont="1" applyBorder="1" applyAlignment="1">
      <alignment vertical="center" wrapText="1"/>
    </xf>
    <xf numFmtId="0" fontId="10" fillId="0" borderId="64" xfId="0" applyFont="1" applyBorder="1" applyAlignment="1">
      <alignment vertical="center" wrapText="1"/>
    </xf>
    <xf numFmtId="0" fontId="10" fillId="0" borderId="5" xfId="0" applyFont="1" applyBorder="1" applyAlignment="1">
      <alignment vertical="center" wrapText="1"/>
    </xf>
    <xf numFmtId="0" fontId="10" fillId="0" borderId="1" xfId="0" applyFont="1" applyBorder="1" applyAlignment="1">
      <alignment vertical="center" wrapText="1"/>
    </xf>
    <xf numFmtId="0" fontId="16" fillId="0" borderId="0" xfId="0" applyFont="1" applyAlignment="1">
      <alignment horizontal="left" vertical="center" wrapText="1"/>
    </xf>
    <xf numFmtId="0" fontId="13" fillId="7" borderId="65" xfId="0" applyFont="1" applyFill="1" applyBorder="1" applyAlignment="1" applyProtection="1">
      <alignment horizontal="center" vertical="center" wrapText="1"/>
      <protection locked="0"/>
    </xf>
    <xf numFmtId="0" fontId="13" fillId="7" borderId="49" xfId="0" applyFont="1" applyFill="1" applyBorder="1" applyAlignment="1" applyProtection="1">
      <alignment horizontal="center" vertical="center" wrapText="1"/>
      <protection locked="0"/>
    </xf>
    <xf numFmtId="0" fontId="10" fillId="0" borderId="36" xfId="0" applyFont="1" applyBorder="1" applyAlignment="1">
      <alignment horizontal="center" vertical="center" wrapText="1"/>
    </xf>
    <xf numFmtId="0" fontId="10" fillId="0" borderId="67" xfId="0" applyFont="1" applyBorder="1" applyAlignment="1">
      <alignment vertical="center" wrapText="1"/>
    </xf>
    <xf numFmtId="0" fontId="10" fillId="0" borderId="5" xfId="0" applyFont="1" applyBorder="1" applyAlignment="1">
      <alignment horizontal="right" vertical="center"/>
    </xf>
    <xf numFmtId="0" fontId="10" fillId="0" borderId="65" xfId="0" applyFont="1" applyBorder="1" applyAlignment="1">
      <alignment horizontal="right" vertical="center"/>
    </xf>
    <xf numFmtId="0" fontId="10" fillId="0" borderId="36" xfId="0" applyFont="1" applyBorder="1" applyAlignment="1">
      <alignment horizontal="right" vertical="center"/>
    </xf>
    <xf numFmtId="0" fontId="10" fillId="0" borderId="49" xfId="0" applyFont="1" applyBorder="1" applyAlignment="1">
      <alignment horizontal="right" vertical="center"/>
    </xf>
    <xf numFmtId="0" fontId="10" fillId="0" borderId="5" xfId="0" applyFont="1" applyBorder="1" applyAlignment="1">
      <alignment horizontal="right" vertical="center" wrapText="1"/>
    </xf>
    <xf numFmtId="0" fontId="34" fillId="0" borderId="0" xfId="1" applyFont="1" applyAlignment="1">
      <alignment horizontal="left" vertical="center" wrapText="1"/>
    </xf>
    <xf numFmtId="0" fontId="7" fillId="8" borderId="0" xfId="0" quotePrefix="1" applyFont="1" applyFill="1" applyAlignment="1">
      <alignment horizontal="left"/>
    </xf>
    <xf numFmtId="0" fontId="12" fillId="0" borderId="97" xfId="0" applyFont="1" applyBorder="1" applyAlignment="1">
      <alignment horizontal="right" vertical="center"/>
    </xf>
    <xf numFmtId="0" fontId="10" fillId="7" borderId="95" xfId="0" applyFont="1" applyFill="1" applyBorder="1" applyAlignment="1" applyProtection="1">
      <alignment horizontal="center" vertical="top" wrapText="1"/>
      <protection locked="0"/>
    </xf>
    <xf numFmtId="0" fontId="10" fillId="7" borderId="96" xfId="0" applyFont="1" applyFill="1" applyBorder="1" applyAlignment="1" applyProtection="1">
      <alignment horizontal="center" vertical="top" wrapText="1"/>
      <protection locked="0"/>
    </xf>
    <xf numFmtId="0" fontId="10" fillId="7" borderId="25" xfId="0" applyFont="1" applyFill="1" applyBorder="1" applyAlignment="1" applyProtection="1">
      <alignment horizontal="center" vertical="top" wrapText="1"/>
      <protection locked="0"/>
    </xf>
    <xf numFmtId="0" fontId="10" fillId="7" borderId="98" xfId="0" applyFont="1" applyFill="1" applyBorder="1" applyAlignment="1" applyProtection="1">
      <alignment horizontal="center" vertical="top" wrapText="1"/>
      <protection locked="0"/>
    </xf>
    <xf numFmtId="0" fontId="10" fillId="7" borderId="99" xfId="0" applyFont="1" applyFill="1" applyBorder="1" applyAlignment="1" applyProtection="1">
      <alignment horizontal="center" vertical="top" wrapText="1"/>
      <protection locked="0"/>
    </xf>
    <xf numFmtId="0" fontId="10" fillId="7" borderId="100" xfId="0" applyFont="1" applyFill="1" applyBorder="1" applyAlignment="1" applyProtection="1">
      <alignment horizontal="center" vertical="top" wrapText="1"/>
      <protection locked="0"/>
    </xf>
    <xf numFmtId="0" fontId="10" fillId="7" borderId="11" xfId="0" applyFont="1" applyFill="1" applyBorder="1" applyAlignment="1" applyProtection="1">
      <alignment horizontal="center" vertical="top" wrapText="1"/>
      <protection locked="0"/>
    </xf>
    <xf numFmtId="0" fontId="10" fillId="7" borderId="8" xfId="0" applyFont="1" applyFill="1" applyBorder="1" applyAlignment="1" applyProtection="1">
      <alignment horizontal="center" vertical="top" wrapText="1"/>
      <protection locked="0"/>
    </xf>
    <xf numFmtId="0" fontId="10" fillId="7" borderId="7" xfId="0" applyFont="1" applyFill="1" applyBorder="1" applyAlignment="1" applyProtection="1">
      <alignment horizontal="center" vertical="top" wrapText="1"/>
      <protection locked="0"/>
    </xf>
    <xf numFmtId="0" fontId="12" fillId="0" borderId="0" xfId="0" applyFont="1" applyAlignment="1">
      <alignment horizontal="right" vertical="top" wrapText="1"/>
    </xf>
    <xf numFmtId="0" fontId="12" fillId="0" borderId="97" xfId="0" applyFont="1" applyBorder="1" applyAlignment="1">
      <alignment horizontal="right" vertical="top" wrapText="1"/>
    </xf>
    <xf numFmtId="0" fontId="10" fillId="0" borderId="97" xfId="0" applyFont="1" applyBorder="1" applyAlignment="1">
      <alignment horizontal="right" vertical="center"/>
    </xf>
    <xf numFmtId="0" fontId="10" fillId="7" borderId="0" xfId="0" applyFont="1" applyFill="1" applyAlignment="1" applyProtection="1">
      <alignment horizontal="center" vertical="top" wrapText="1"/>
      <protection locked="0"/>
    </xf>
    <xf numFmtId="0" fontId="53" fillId="0" borderId="0" xfId="0" applyFont="1" applyAlignment="1"/>
    <xf numFmtId="0" fontId="53" fillId="0" borderId="14" xfId="0" applyFont="1" applyBorder="1" applyAlignment="1"/>
    <xf numFmtId="0" fontId="15" fillId="0" borderId="0" xfId="0" applyFont="1" applyAlignment="1"/>
  </cellXfs>
  <cellStyles count="2">
    <cellStyle name="Lien hypertexte" xfId="1" builtinId="8"/>
    <cellStyle name="Normal" xfId="0" builtinId="0"/>
  </cellStyles>
  <dxfs count="49">
    <dxf>
      <font>
        <b/>
        <strike val="0"/>
        <outline val="0"/>
        <shadow val="0"/>
        <u val="none"/>
        <vertAlign val="baseline"/>
        <sz val="14"/>
        <color theme="1"/>
        <name val="Calibri"/>
        <scheme val="none"/>
      </font>
      <fill>
        <patternFill patternType="solid">
          <fgColor indexed="64"/>
          <bgColor rgb="FFFF0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Calibri"/>
        <scheme val="none"/>
      </font>
      <fill>
        <patternFill patternType="solid">
          <fgColor indexed="64"/>
          <bgColor rgb="FFFFC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Calibri"/>
        <scheme val="none"/>
      </font>
      <fill>
        <patternFill patternType="solid">
          <fgColor indexed="64"/>
          <bgColor rgb="FFFFFF00"/>
        </patternFill>
      </fill>
      <alignment horizontal="center" vertical="center" textRotation="0" wrapText="0" indent="0" justifyLastLine="0" shrinkToFit="0" readingOrder="0"/>
      <protection locked="1" hidden="0"/>
    </dxf>
    <dxf>
      <font>
        <b/>
        <strike val="0"/>
        <outline val="0"/>
        <shadow val="0"/>
        <u val="none"/>
        <vertAlign val="baseline"/>
        <sz val="14"/>
        <color theme="1"/>
        <name val="Calibri"/>
        <scheme val="none"/>
      </font>
      <fill>
        <patternFill patternType="solid">
          <fgColor indexed="64"/>
          <bgColor rgb="FF00CC00"/>
        </patternFill>
      </fill>
      <alignment horizontal="center" vertical="center" textRotation="0" wrapText="0" indent="0" justifyLastLine="0" shrinkToFit="0" readingOrder="0"/>
      <protection locked="1" hidden="0"/>
    </dxf>
    <dxf>
      <font>
        <b/>
        <strike val="0"/>
        <outline val="0"/>
        <shadow val="0"/>
        <u val="none"/>
        <vertAlign val="baseline"/>
        <sz val="14"/>
        <color rgb="FF000000"/>
        <name val="Calibri"/>
        <scheme val="none"/>
      </font>
      <alignment horizontal="center" vertical="center" textRotation="0" wrapText="0" indent="0" justifyLastLine="0" shrinkToFit="0" readingOrder="0"/>
      <protection locked="1" hidden="0"/>
    </dxf>
    <dxf>
      <font>
        <strike val="0"/>
        <outline val="0"/>
        <shadow val="0"/>
        <u val="none"/>
        <vertAlign val="baseline"/>
        <name val="Calibri"/>
        <scheme val="none"/>
      </font>
      <alignment horizontal="center" vertical="top"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1"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1"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alignment horizontal="center" vertical="center" textRotation="0" wrapText="0" indent="0" justifyLastLine="0" shrinkToFit="0" readingOrder="0"/>
      <protection locked="1" hidden="0"/>
    </dxf>
    <dxf>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outline="0">
        <left style="thin">
          <color indexed="64"/>
        </left>
      </border>
    </dxf>
    <dxf>
      <font>
        <b/>
        <i val="0"/>
        <strike val="0"/>
        <condense val="0"/>
        <extend val="0"/>
        <outline val="0"/>
        <shadow val="0"/>
        <u val="none"/>
        <vertAlign val="baseline"/>
        <sz val="11"/>
        <color rgb="FF000000"/>
        <name val="Segoe UI Symbol"/>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outline="0">
        <left style="thin">
          <color indexed="64"/>
        </left>
      </border>
    </dxf>
    <dxf>
      <font>
        <b/>
        <i val="0"/>
        <strike val="0"/>
        <condense val="0"/>
        <extend val="0"/>
        <outline val="0"/>
        <shadow val="0"/>
        <u val="none"/>
        <vertAlign val="baseline"/>
        <sz val="11"/>
        <color rgb="FF000000"/>
        <name val="Segoe UI Symbol"/>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outline="0">
        <left style="thin">
          <color indexed="64"/>
        </left>
      </border>
    </dxf>
    <dxf>
      <font>
        <b/>
        <i val="0"/>
        <strike val="0"/>
        <condense val="0"/>
        <extend val="0"/>
        <outline val="0"/>
        <shadow val="0"/>
        <u val="none"/>
        <vertAlign val="baseline"/>
        <sz val="11"/>
        <color rgb="FF000000"/>
        <name val="Segoe UI Symbo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font>
    </dxf>
    <dxf>
      <font>
        <strike val="0"/>
        <outline val="0"/>
        <shadow val="0"/>
        <u val="none"/>
        <vertAlign val="baseline"/>
        <sz val="11"/>
      </font>
    </dxf>
  </dxfs>
  <tableStyles count="0" defaultTableStyle="TableStyleMedium2" defaultPivotStyle="PivotStyleLight16"/>
  <colors>
    <mruColors>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Age" displayName="TableauAge" ref="B15:C20" totalsRowShown="0" headerRowDxfId="48" dataDxfId="47">
  <tableColumns count="2">
    <tableColumn id="1" xr3:uid="{00000000-0010-0000-0000-000001000000}" name=" " dataDxfId="46"/>
    <tableColumn id="2" xr3:uid="{00000000-0010-0000-0000-000002000000}" name="Age" dataDxfId="45"/>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au272310" displayName="Tableau272310" ref="B4:E10" totalsRowShown="0" headerRowDxfId="5" dataDxfId="4">
  <tableColumns count="4">
    <tableColumn id="1" xr3:uid="{00000000-0010-0000-0900-000001000000}" name="ROBUSTE_x000a_0" dataDxfId="3">
      <calculatedColumnFormula>IF(#REF!=0,"X","")</calculatedColumnFormula>
    </tableColumn>
    <tableColumn id="2" xr3:uid="{00000000-0010-0000-0900-000002000000}" name="_x000a_1" dataDxfId="2">
      <calculatedColumnFormula>IF(#REF!=1,"X","")</calculatedColumnFormula>
    </tableColumn>
    <tableColumn id="3" xr3:uid="{00000000-0010-0000-0900-000003000000}" name="_x000a_2" dataDxfId="1">
      <calculatedColumnFormula>IF(#REF!=2,"X","")</calculatedColumnFormula>
    </tableColumn>
    <tableColumn id="4" xr3:uid="{00000000-0010-0000-0900-000004000000}" name="FRAGILE_x000a_3" dataDxfId="0">
      <calculatedColumnFormula>IF(#REF!=3,"X","")</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Genre" displayName="TableauGenre" ref="B22:C25" totalsRowShown="0" headerRowDxfId="44" dataDxfId="43">
  <autoFilter ref="B22:C25" xr:uid="{00000000-0009-0000-0100-000005000000}"/>
  <tableColumns count="2">
    <tableColumn id="1" xr3:uid="{00000000-0010-0000-0100-000001000000}" name=" " dataDxfId="42"/>
    <tableColumn id="2" xr3:uid="{00000000-0010-0000-0100-000002000000}" name="Genre" dataDxfId="41"/>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auGenre11" displayName="TableauGenre11" ref="B28:C33" totalsRowShown="0" headerRowDxfId="40" dataDxfId="39">
  <autoFilter ref="B28:C33" xr:uid="{00000000-0009-0000-0100-00000A000000}"/>
  <tableColumns count="2">
    <tableColumn id="1" xr3:uid="{00000000-0010-0000-0200-000001000000}" name=" " dataDxfId="38"/>
    <tableColumn id="2" xr3:uid="{00000000-0010-0000-0200-000002000000}" name="Protection juridique" dataDxfId="3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au27" displayName="Tableau27" ref="B85:E86" totalsRowShown="0" headerRowDxfId="36" dataDxfId="35">
  <tableColumns count="4">
    <tableColumn id="1" xr3:uid="{00000000-0010-0000-0300-000001000000}" name="ROBUSTE_x000a_ 0" dataDxfId="34">
      <calculatedColumnFormula>IF($C$94=0,"X","")</calculatedColumnFormula>
    </tableColumn>
    <tableColumn id="2" xr3:uid="{00000000-0010-0000-0300-000002000000}" name="_x000a_1" dataDxfId="33">
      <calculatedColumnFormula>IF($C$94=1,"X","")</calculatedColumnFormula>
    </tableColumn>
    <tableColumn id="3" xr3:uid="{00000000-0010-0000-0300-000003000000}" name="_x000a_2" dataDxfId="32">
      <calculatedColumnFormula>IF($C$94=2,"X","")</calculatedColumnFormula>
    </tableColumn>
    <tableColumn id="4" xr3:uid="{00000000-0010-0000-0300-000004000000}" name="FRAGILE_x000a_3" dataDxfId="31">
      <calculatedColumnFormula>IF($C$94=3,"X","")</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au272" displayName="Tableau272" ref="B43:E44" totalsRowShown="0" headerRowDxfId="30" dataDxfId="29">
  <tableColumns count="4">
    <tableColumn id="1" xr3:uid="{00000000-0010-0000-0400-000001000000}" name="ROBUSTE_x000a_ 0" dataDxfId="28">
      <calculatedColumnFormula>IF(E48=0,"X","")</calculatedColumnFormula>
    </tableColumn>
    <tableColumn id="2" xr3:uid="{00000000-0010-0000-0400-000002000000}" name="_x000a_1" dataDxfId="27">
      <calculatedColumnFormula>IF(E48=1,"X","")</calculatedColumnFormula>
    </tableColumn>
    <tableColumn id="3" xr3:uid="{00000000-0010-0000-0400-000003000000}" name="_x000a_2" dataDxfId="26">
      <calculatedColumnFormula>IF(E48=2,"X","")</calculatedColumnFormula>
    </tableColumn>
    <tableColumn id="4" xr3:uid="{00000000-0010-0000-0400-000004000000}" name="FRAGILE_x000a_3" dataDxfId="25">
      <calculatedColumnFormula>IF(E48=3,"X","")</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au27234" displayName="Tableau27234" ref="B37:E38" totalsRowShown="0" headerRowDxfId="24">
  <tableColumns count="4">
    <tableColumn id="1" xr3:uid="{00000000-0010-0000-0500-000001000000}" name="ROBUSTE_x000a_ 0">
      <calculatedColumnFormula>IF($C$42=0,"X","")</calculatedColumnFormula>
    </tableColumn>
    <tableColumn id="2" xr3:uid="{00000000-0010-0000-0500-000002000000}" name="_x000a_1">
      <calculatedColumnFormula>IF($C$42=1,"X","")</calculatedColumnFormula>
    </tableColumn>
    <tableColumn id="3" xr3:uid="{00000000-0010-0000-0500-000003000000}" name="_x000a_2">
      <calculatedColumnFormula>IF($C$42=2,"X","")</calculatedColumnFormula>
    </tableColumn>
    <tableColumn id="4" xr3:uid="{00000000-0010-0000-0500-000004000000}" name="FRAGILE_x000a_3">
      <calculatedColumnFormula>IF($C$42=3,"X","")</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au272348" displayName="Tableau272348" ref="B37:E38" totalsRowShown="0" headerRowDxfId="23" dataDxfId="22">
  <tableColumns count="4">
    <tableColumn id="1" xr3:uid="{00000000-0010-0000-0600-000001000000}" name="ROBUSTE_x000a_0" dataDxfId="21">
      <calculatedColumnFormula>IF(C41=0,"X","")</calculatedColumnFormula>
    </tableColumn>
    <tableColumn id="2" xr3:uid="{00000000-0010-0000-0600-000002000000}" name="_x000a_1" dataDxfId="20">
      <calculatedColumnFormula>IF(C41=1,"X","")</calculatedColumnFormula>
    </tableColumn>
    <tableColumn id="3" xr3:uid="{00000000-0010-0000-0600-000003000000}" name="_x000a_2" dataDxfId="19">
      <calculatedColumnFormula>IF(C41=2,"X","")</calculatedColumnFormula>
    </tableColumn>
    <tableColumn id="4" xr3:uid="{00000000-0010-0000-0600-000004000000}" name="FRAGILE_x000a_3" dataDxfId="18">
      <calculatedColumnFormula>IF(C41=3,"X","")</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au2723489" displayName="Tableau2723489" ref="B30:E31" totalsRowShown="0" headerRowDxfId="17" dataDxfId="16">
  <tableColumns count="4">
    <tableColumn id="1" xr3:uid="{00000000-0010-0000-0700-000001000000}" name="ROBUSTE_x000a_ 0" dataDxfId="15">
      <calculatedColumnFormula>IF($C$36=0,"X","")</calculatedColumnFormula>
    </tableColumn>
    <tableColumn id="2" xr3:uid="{00000000-0010-0000-0700-000002000000}" name="_x000a_1" dataDxfId="14">
      <calculatedColumnFormula>IF($C$36=1,"X","")</calculatedColumnFormula>
    </tableColumn>
    <tableColumn id="3" xr3:uid="{00000000-0010-0000-0700-000003000000}" name="_x000a_2" dataDxfId="13">
      <calculatedColumnFormula>IF($C$36=2,"X","")</calculatedColumnFormula>
    </tableColumn>
    <tableColumn id="4" xr3:uid="{00000000-0010-0000-0700-000004000000}" name="FRAGILE_x000a_3" dataDxfId="12">
      <calculatedColumnFormula>IF($C$36=3,"X","")</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au2723" displayName="Tableau2723" ref="B46:E47" totalsRowShown="0" headerRowDxfId="11" dataDxfId="10">
  <tableColumns count="4">
    <tableColumn id="1" xr3:uid="{00000000-0010-0000-0800-000001000000}" name="ROBUSTE - 0" dataDxfId="9">
      <calculatedColumnFormula>IF($C$50=0,"X","")</calculatedColumnFormula>
    </tableColumn>
    <tableColumn id="2" xr3:uid="{00000000-0010-0000-0800-000002000000}" name="1" dataDxfId="8">
      <calculatedColumnFormula>IF($C$50=1,"X","")</calculatedColumnFormula>
    </tableColumn>
    <tableColumn id="3" xr3:uid="{00000000-0010-0000-0800-000003000000}" name="2" dataDxfId="7">
      <calculatedColumnFormula>IF($C$50=2,"X","")</calculatedColumnFormula>
    </tableColumn>
    <tableColumn id="4" xr3:uid="{00000000-0010-0000-0800-000004000000}" name="3 - FRAGILE" dataDxfId="6">
      <calculatedColumnFormula>IF($C$50=3,"X","")</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39"/>
  <sheetViews>
    <sheetView tabSelected="1" view="pageLayout" topLeftCell="A13" zoomScaleNormal="100" workbookViewId="0">
      <selection activeCell="D37" sqref="D37"/>
    </sheetView>
  </sheetViews>
  <sheetFormatPr defaultColWidth="11.42578125" defaultRowHeight="14.25"/>
  <cols>
    <col min="1" max="1" width="26" customWidth="1"/>
    <col min="2" max="2" width="5.28515625" customWidth="1"/>
    <col min="3" max="3" width="26.85546875" customWidth="1"/>
    <col min="4" max="4" width="32" customWidth="1"/>
  </cols>
  <sheetData>
    <row r="2" spans="1:4" ht="18.600000000000001" customHeight="1">
      <c r="A2" s="25" t="s">
        <v>0</v>
      </c>
      <c r="B2" s="225"/>
      <c r="C2" s="226"/>
    </row>
    <row r="3" spans="1:4" ht="18" customHeight="1">
      <c r="A3" s="25" t="s">
        <v>1</v>
      </c>
      <c r="B3" s="227"/>
      <c r="C3" s="228"/>
    </row>
    <row r="4" spans="1:4" ht="18" customHeight="1">
      <c r="A4" s="25" t="s">
        <v>2</v>
      </c>
      <c r="B4" s="231"/>
      <c r="C4" s="231"/>
    </row>
    <row r="5" spans="1:4" ht="18" customHeight="1">
      <c r="A5" s="25" t="s">
        <v>3</v>
      </c>
      <c r="B5" s="230"/>
      <c r="C5" s="230"/>
    </row>
    <row r="7" spans="1:4" ht="48.95" customHeight="1">
      <c r="A7" s="229" t="s">
        <v>4</v>
      </c>
      <c r="B7" s="229"/>
      <c r="C7" s="229"/>
      <c r="D7" s="229"/>
    </row>
    <row r="8" spans="1:4" ht="15">
      <c r="B8" s="26"/>
    </row>
    <row r="9" spans="1:4" ht="90.6" customHeight="1">
      <c r="A9" s="223" t="s">
        <v>5</v>
      </c>
      <c r="B9" s="223"/>
      <c r="C9" s="223"/>
      <c r="D9" s="223"/>
    </row>
    <row r="10" spans="1:4" ht="15">
      <c r="A10" s="134"/>
      <c r="B10" s="134"/>
      <c r="C10" s="134"/>
      <c r="D10" s="134"/>
    </row>
    <row r="11" spans="1:4" ht="15">
      <c r="A11" s="223" t="s">
        <v>6</v>
      </c>
      <c r="B11" s="223"/>
      <c r="C11" s="223"/>
      <c r="D11" s="223"/>
    </row>
    <row r="13" spans="1:4" ht="14.45" customHeight="1">
      <c r="A13" s="27" t="s">
        <v>7</v>
      </c>
    </row>
    <row r="14" spans="1:4" ht="15">
      <c r="B14" s="27"/>
    </row>
    <row r="15" spans="1:4" ht="15">
      <c r="A15" s="27"/>
      <c r="B15" s="28" t="s">
        <v>8</v>
      </c>
      <c r="C15" s="28" t="s">
        <v>9</v>
      </c>
    </row>
    <row r="16" spans="1:4" ht="16.5">
      <c r="B16" s="125" t="str">
        <f ca="1">IF(((TODAY()-INTRODUCTION!B3)/365.25)&lt;20,"X","")</f>
        <v/>
      </c>
      <c r="C16" s="5" t="s">
        <v>10</v>
      </c>
    </row>
    <row r="17" spans="1:3" ht="16.5">
      <c r="B17" s="125" t="str">
        <f ca="1">IF(AND(((TODAY()-INTRODUCTION!B3)/365.25)&gt;=20,((TODAY()-INTRODUCTION!B3)/365.25)&lt;40),"X","")</f>
        <v/>
      </c>
      <c r="C17" s="5" t="s">
        <v>11</v>
      </c>
    </row>
    <row r="18" spans="1:3" ht="16.5">
      <c r="B18" s="125" t="str">
        <f ca="1">IF(AND(((TODAY()-INTRODUCTION!B3)/365.25)&gt;=40,((TODAY()-INTRODUCTION!B3)/365.25)&lt;60),"X","")</f>
        <v/>
      </c>
      <c r="C18" s="5" t="s">
        <v>12</v>
      </c>
    </row>
    <row r="19" spans="1:3" ht="16.5">
      <c r="B19" s="125" t="str">
        <f ca="1">IF(AND(((TODAY()-INTRODUCTION!B3)/365.25)&gt;=60,((TODAY()-INTRODUCTION!B3)/365.25)&lt;75),"X","")</f>
        <v/>
      </c>
      <c r="C19" s="5" t="s">
        <v>13</v>
      </c>
    </row>
    <row r="20" spans="1:3" ht="16.5">
      <c r="B20" s="125" t="str">
        <f ca="1">IF(AND(((TODAY()-INTRODUCTION!B3)/365.25)&gt;=75,((TODAY()-INTRODUCTION!B3)/365.25)&lt;120),"X","")</f>
        <v/>
      </c>
      <c r="C20" s="5" t="s">
        <v>14</v>
      </c>
    </row>
    <row r="22" spans="1:3" ht="15">
      <c r="A22" s="27"/>
      <c r="B22" t="s">
        <v>8</v>
      </c>
      <c r="C22" s="28" t="s">
        <v>15</v>
      </c>
    </row>
    <row r="23" spans="1:3" ht="16.5">
      <c r="B23" s="85"/>
      <c r="C23" s="5" t="s">
        <v>16</v>
      </c>
    </row>
    <row r="24" spans="1:3" ht="16.5">
      <c r="B24" s="85"/>
      <c r="C24" s="5" t="s">
        <v>17</v>
      </c>
    </row>
    <row r="25" spans="1:3" ht="16.5">
      <c r="B25" s="85"/>
      <c r="C25" s="5" t="s">
        <v>18</v>
      </c>
    </row>
    <row r="28" spans="1:3">
      <c r="B28" t="s">
        <v>8</v>
      </c>
      <c r="C28" s="28" t="s">
        <v>19</v>
      </c>
    </row>
    <row r="29" spans="1:3" ht="16.5">
      <c r="B29" s="85"/>
      <c r="C29" s="5" t="s">
        <v>20</v>
      </c>
    </row>
    <row r="30" spans="1:3" ht="16.5">
      <c r="A30" s="34"/>
      <c r="B30" s="85"/>
      <c r="C30" s="5" t="s">
        <v>21</v>
      </c>
    </row>
    <row r="31" spans="1:3" ht="16.5">
      <c r="A31" s="34"/>
      <c r="B31" s="85"/>
      <c r="C31" s="5" t="s">
        <v>22</v>
      </c>
    </row>
    <row r="32" spans="1:3" ht="16.5">
      <c r="B32" s="85"/>
      <c r="C32" s="137" t="s">
        <v>23</v>
      </c>
    </row>
    <row r="33" spans="1:4" ht="16.5">
      <c r="B33" s="138"/>
      <c r="C33" s="137" t="s">
        <v>24</v>
      </c>
    </row>
    <row r="34" spans="1:4" ht="15">
      <c r="C34" s="5"/>
    </row>
    <row r="35" spans="1:4" ht="15">
      <c r="C35" s="5"/>
    </row>
    <row r="37" spans="1:4">
      <c r="D37" s="222" t="s">
        <v>25</v>
      </c>
    </row>
    <row r="39" spans="1:4">
      <c r="A39" s="224"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39" s="224"/>
      <c r="C39" s="224"/>
      <c r="D39" s="224"/>
    </row>
  </sheetData>
  <sheetProtection sheet="1" objects="1" scenarios="1"/>
  <mergeCells count="8">
    <mergeCell ref="A11:D11"/>
    <mergeCell ref="A39:D39"/>
    <mergeCell ref="B2:C2"/>
    <mergeCell ref="B3:C3"/>
    <mergeCell ref="A7:D7"/>
    <mergeCell ref="A9:D9"/>
    <mergeCell ref="B5:C5"/>
    <mergeCell ref="B4:C4"/>
  </mergeCells>
  <dataValidations count="4">
    <dataValidation allowBlank="1" showDropDown="1" showInputMessage="1" showErrorMessage="1" sqref="B16:B20" xr:uid="{00000000-0002-0000-0000-000000000000}"/>
    <dataValidation type="date" operator="greaterThan" allowBlank="1" showInputMessage="1" showErrorMessage="1" sqref="B3:C3" xr:uid="{00000000-0002-0000-0000-000001000000}">
      <formula1>1</formula1>
    </dataValidation>
    <dataValidation type="date" operator="greaterThanOrEqual" allowBlank="1" showInputMessage="1" showErrorMessage="1" sqref="B5:C5" xr:uid="{00000000-0002-0000-0000-000002000000}">
      <formula1>45536</formula1>
    </dataValidation>
    <dataValidation type="list" allowBlank="1" showDropDown="1" showInputMessage="1" showErrorMessage="1" sqref="B23:B25 B29:B33" xr:uid="{00000000-0002-0000-0000-000003000000}">
      <formula1>"x,X"</formula1>
    </dataValidation>
  </dataValidations>
  <pageMargins left="0.23622047244094491" right="0.23622047244094491" top="0.47244094488188981" bottom="0.39370078740157483" header="0" footer="0"/>
  <pageSetup paperSize="9" orientation="portrait" r:id="rId1"/>
  <headerFooter>
    <oddHeader>&amp;C&amp;"Calibri,Gras"&amp;14QUESTIONNAIRE EVALUATION FRAGILITE</oddHeader>
  </headerFooter>
  <ignoredErrors>
    <ignoredError sqref="B16:B20" unlockedFormula="1"/>
  </ignoredErrors>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6"/>
  <sheetViews>
    <sheetView workbookViewId="0">
      <selection activeCell="B7" sqref="B7"/>
    </sheetView>
  </sheetViews>
  <sheetFormatPr defaultColWidth="11.42578125" defaultRowHeight="14.25"/>
  <sheetData>
    <row r="2" spans="2:2" ht="18">
      <c r="B2" s="167" t="s">
        <v>340</v>
      </c>
    </row>
    <row r="3" spans="2:2">
      <c r="B3" s="136" t="s">
        <v>341</v>
      </c>
    </row>
    <row r="4" spans="2:2">
      <c r="B4" s="136" t="s">
        <v>342</v>
      </c>
    </row>
    <row r="5" spans="2:2">
      <c r="B5" s="136" t="s">
        <v>343</v>
      </c>
    </row>
    <row r="6" spans="2:2">
      <c r="B6" s="136"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8"/>
  <sheetViews>
    <sheetView view="pageLayout" zoomScaleNormal="115" zoomScaleSheetLayoutView="130" workbookViewId="0">
      <selection activeCell="B2" sqref="B2"/>
    </sheetView>
  </sheetViews>
  <sheetFormatPr defaultColWidth="10.85546875" defaultRowHeight="12.75"/>
  <cols>
    <col min="1" max="5" width="16.140625" style="6" customWidth="1"/>
    <col min="6" max="7" width="4.28515625" style="6" customWidth="1"/>
    <col min="8" max="16384" width="10.85546875" style="6"/>
  </cols>
  <sheetData>
    <row r="1" spans="1:7" ht="14.45" customHeight="1" thickBot="1">
      <c r="A1" s="7" t="s">
        <v>26</v>
      </c>
      <c r="B1" s="7"/>
      <c r="C1" s="7"/>
      <c r="D1" s="7"/>
      <c r="E1" s="7"/>
    </row>
    <row r="2" spans="1:7" ht="21.75" customHeight="1">
      <c r="A2" s="89" t="s">
        <v>27</v>
      </c>
      <c r="B2" s="118"/>
      <c r="C2" s="87" t="s">
        <v>28</v>
      </c>
      <c r="D2" s="124"/>
      <c r="E2" s="88" t="s">
        <v>29</v>
      </c>
      <c r="F2" s="234"/>
      <c r="G2" s="235"/>
    </row>
    <row r="3" spans="1:7" ht="13.5" thickBot="1">
      <c r="A3" s="86" t="s">
        <v>30</v>
      </c>
      <c r="B3" s="119"/>
      <c r="C3" s="90" t="s">
        <v>31</v>
      </c>
      <c r="D3" s="123"/>
      <c r="E3" s="91" t="s">
        <v>32</v>
      </c>
      <c r="F3" s="236"/>
      <c r="G3" s="237"/>
    </row>
    <row r="4" spans="1:7" ht="13.5" customHeight="1" thickBot="1">
      <c r="A4" s="92" t="s">
        <v>33</v>
      </c>
      <c r="B4" s="120"/>
      <c r="C4" s="93" t="s">
        <v>34</v>
      </c>
      <c r="D4" s="122"/>
      <c r="E4" s="31"/>
      <c r="F4" s="41"/>
      <c r="G4" s="41"/>
    </row>
    <row r="5" spans="1:7" s="216" customFormat="1" ht="6.75">
      <c r="B5" s="217"/>
      <c r="D5" s="217"/>
      <c r="E5" s="218"/>
      <c r="F5" s="219"/>
      <c r="G5" s="219"/>
    </row>
    <row r="6" spans="1:7" ht="13.5" thickBot="1">
      <c r="A6" s="7" t="s">
        <v>35</v>
      </c>
      <c r="B6" s="94"/>
      <c r="C6" s="7"/>
      <c r="D6" s="94"/>
      <c r="E6" s="7"/>
      <c r="F6" s="95"/>
      <c r="G6" s="95"/>
    </row>
    <row r="7" spans="1:7" s="14" customFormat="1" ht="15" thickBot="1">
      <c r="A7" s="87" t="s">
        <v>36</v>
      </c>
      <c r="B7" s="121"/>
      <c r="C7" s="87" t="s">
        <v>37</v>
      </c>
      <c r="D7" s="121"/>
      <c r="E7" s="92" t="s">
        <v>38</v>
      </c>
      <c r="F7" s="238"/>
      <c r="G7" s="239"/>
    </row>
    <row r="8" spans="1:7" ht="13.5" thickBot="1">
      <c r="A8" s="90" t="s">
        <v>39</v>
      </c>
      <c r="B8" s="123"/>
      <c r="C8" s="90" t="s">
        <v>40</v>
      </c>
      <c r="D8" s="123"/>
      <c r="E8" s="92" t="s">
        <v>41</v>
      </c>
      <c r="F8" s="240"/>
      <c r="G8" s="241"/>
    </row>
    <row r="9" spans="1:7" ht="13.5" thickBot="1">
      <c r="A9" s="92" t="s">
        <v>42</v>
      </c>
      <c r="B9" s="122"/>
      <c r="C9" s="90" t="s">
        <v>43</v>
      </c>
      <c r="D9" s="122"/>
      <c r="E9" s="31"/>
    </row>
    <row r="10" spans="1:7" s="214" customFormat="1" ht="12" thickBot="1">
      <c r="A10" s="232"/>
      <c r="B10" s="232"/>
      <c r="C10" s="232"/>
      <c r="D10" s="232"/>
      <c r="E10" s="232"/>
      <c r="F10" s="213"/>
      <c r="G10" s="213"/>
    </row>
    <row r="11" spans="1:7" ht="17.25" thickTop="1" thickBot="1">
      <c r="A11" s="252" t="s">
        <v>44</v>
      </c>
      <c r="B11" s="253"/>
      <c r="C11" s="253"/>
      <c r="D11" s="253"/>
      <c r="E11" s="253"/>
      <c r="F11" s="96" t="s">
        <v>45</v>
      </c>
      <c r="G11" s="97" t="s">
        <v>46</v>
      </c>
    </row>
    <row r="12" spans="1:7">
      <c r="A12" s="283" t="s">
        <v>47</v>
      </c>
      <c r="B12" s="284"/>
      <c r="C12" s="284"/>
      <c r="D12" s="284"/>
      <c r="E12" s="285"/>
      <c r="F12" s="168"/>
      <c r="G12" s="169"/>
    </row>
    <row r="13" spans="1:7" ht="24.75" customHeight="1">
      <c r="A13" s="286" t="s">
        <v>48</v>
      </c>
      <c r="B13" s="287"/>
      <c r="C13" s="287"/>
      <c r="D13" s="287"/>
      <c r="E13" s="288"/>
      <c r="F13" s="168"/>
      <c r="G13" s="169"/>
    </row>
    <row r="14" spans="1:7" ht="13.5" thickBot="1">
      <c r="A14" s="289" t="s">
        <v>49</v>
      </c>
      <c r="B14" s="290"/>
      <c r="C14" s="290"/>
      <c r="D14" s="290"/>
      <c r="E14" s="291"/>
      <c r="F14" s="170"/>
      <c r="G14" s="171"/>
    </row>
    <row r="15" spans="1:7" ht="15.75" thickBot="1">
      <c r="A15" s="303" t="s">
        <v>50</v>
      </c>
      <c r="B15" s="304"/>
      <c r="C15" s="304"/>
      <c r="D15" s="304"/>
      <c r="E15" s="305"/>
      <c r="F15" s="83"/>
      <c r="G15" s="84"/>
    </row>
    <row r="16" spans="1:7">
      <c r="A16" s="289" t="s">
        <v>51</v>
      </c>
      <c r="B16" s="290"/>
      <c r="C16" s="290"/>
      <c r="D16" s="290"/>
      <c r="E16" s="291"/>
      <c r="F16" s="172"/>
      <c r="G16" s="173"/>
    </row>
    <row r="17" spans="1:7">
      <c r="A17" s="289" t="s">
        <v>52</v>
      </c>
      <c r="B17" s="290"/>
      <c r="C17" s="290"/>
      <c r="D17" s="290"/>
      <c r="E17" s="291"/>
      <c r="F17" s="174"/>
      <c r="G17" s="169"/>
    </row>
    <row r="18" spans="1:7">
      <c r="A18" s="277" t="s">
        <v>53</v>
      </c>
      <c r="B18" s="278"/>
      <c r="C18" s="278"/>
      <c r="D18" s="278"/>
      <c r="E18" s="279"/>
      <c r="F18" s="175"/>
      <c r="G18" s="176"/>
    </row>
    <row r="19" spans="1:7" ht="14.25">
      <c r="A19" s="277" t="s">
        <v>54</v>
      </c>
      <c r="B19" s="278"/>
      <c r="C19" s="278"/>
      <c r="D19" s="278"/>
      <c r="E19" s="279"/>
      <c r="F19" s="175"/>
      <c r="G19" s="176"/>
    </row>
    <row r="20" spans="1:7">
      <c r="A20" s="277" t="s">
        <v>55</v>
      </c>
      <c r="B20" s="278"/>
      <c r="C20" s="278"/>
      <c r="D20" s="278"/>
      <c r="E20" s="279"/>
      <c r="F20" s="175"/>
      <c r="G20" s="176"/>
    </row>
    <row r="21" spans="1:7">
      <c r="A21" s="289" t="s">
        <v>56</v>
      </c>
      <c r="B21" s="290"/>
      <c r="C21" s="290"/>
      <c r="D21" s="290"/>
      <c r="E21" s="291"/>
      <c r="F21" s="174"/>
      <c r="G21" s="169"/>
    </row>
    <row r="22" spans="1:7">
      <c r="A22" s="277" t="s">
        <v>53</v>
      </c>
      <c r="B22" s="278"/>
      <c r="C22" s="278"/>
      <c r="D22" s="278"/>
      <c r="E22" s="279"/>
      <c r="F22" s="175"/>
      <c r="G22" s="176"/>
    </row>
    <row r="23" spans="1:7" ht="14.25">
      <c r="A23" s="277" t="s">
        <v>54</v>
      </c>
      <c r="B23" s="278"/>
      <c r="C23" s="278"/>
      <c r="D23" s="278"/>
      <c r="E23" s="279"/>
      <c r="F23" s="175"/>
      <c r="G23" s="176"/>
    </row>
    <row r="24" spans="1:7">
      <c r="A24" s="277" t="s">
        <v>55</v>
      </c>
      <c r="B24" s="278"/>
      <c r="C24" s="278"/>
      <c r="D24" s="278"/>
      <c r="E24" s="279"/>
      <c r="F24" s="175"/>
      <c r="G24" s="176"/>
    </row>
    <row r="25" spans="1:7" ht="13.5" thickBot="1">
      <c r="A25" s="280" t="s">
        <v>57</v>
      </c>
      <c r="B25" s="281"/>
      <c r="C25" s="281"/>
      <c r="D25" s="281"/>
      <c r="E25" s="282"/>
      <c r="F25" s="177"/>
      <c r="G25" s="171"/>
    </row>
    <row r="26" spans="1:7" ht="15.75" thickBot="1">
      <c r="A26" s="248" t="s">
        <v>58</v>
      </c>
      <c r="B26" s="249"/>
      <c r="C26" s="249"/>
      <c r="D26" s="249"/>
      <c r="E26" s="250"/>
      <c r="F26" s="80"/>
      <c r="G26" s="81"/>
    </row>
    <row r="27" spans="1:7" s="214" customFormat="1" thickTop="1" thickBot="1">
      <c r="A27" s="416"/>
      <c r="B27" s="416"/>
      <c r="C27" s="416"/>
      <c r="D27" s="416"/>
      <c r="E27" s="416"/>
      <c r="F27" s="213"/>
      <c r="G27" s="213"/>
    </row>
    <row r="28" spans="1:7" ht="17.25" thickTop="1" thickBot="1">
      <c r="A28" s="252" t="s">
        <v>59</v>
      </c>
      <c r="B28" s="253"/>
      <c r="C28" s="253"/>
      <c r="D28" s="253"/>
      <c r="E28" s="253"/>
      <c r="F28" s="96" t="s">
        <v>45</v>
      </c>
      <c r="G28" s="97" t="s">
        <v>46</v>
      </c>
    </row>
    <row r="29" spans="1:7" ht="26.1" customHeight="1">
      <c r="A29" s="267" t="s">
        <v>60</v>
      </c>
      <c r="B29" s="268"/>
      <c r="C29" s="268"/>
      <c r="D29" s="268"/>
      <c r="E29" s="269"/>
      <c r="F29" s="174"/>
      <c r="G29" s="169"/>
    </row>
    <row r="30" spans="1:7">
      <c r="A30" s="245" t="s">
        <v>61</v>
      </c>
      <c r="B30" s="246"/>
      <c r="C30" s="246"/>
      <c r="D30" s="246"/>
      <c r="E30" s="247"/>
      <c r="F30" s="174"/>
      <c r="G30" s="169"/>
    </row>
    <row r="31" spans="1:7" ht="33" customHeight="1">
      <c r="A31" s="267" t="s">
        <v>62</v>
      </c>
      <c r="B31" s="268"/>
      <c r="C31" s="268"/>
      <c r="D31" s="268"/>
      <c r="E31" s="269"/>
      <c r="F31" s="174"/>
      <c r="G31" s="169"/>
    </row>
    <row r="32" spans="1:7">
      <c r="A32" s="270" t="s">
        <v>63</v>
      </c>
      <c r="B32" s="271"/>
      <c r="C32" s="271"/>
      <c r="D32" s="271"/>
      <c r="E32" s="272"/>
      <c r="F32" s="174"/>
      <c r="G32" s="169"/>
    </row>
    <row r="33" spans="1:7" ht="13.5" thickBot="1">
      <c r="A33" s="273" t="s">
        <v>64</v>
      </c>
      <c r="B33" s="274"/>
      <c r="C33" s="274"/>
      <c r="D33" s="274"/>
      <c r="E33" s="275"/>
      <c r="F33" s="177"/>
      <c r="G33" s="171"/>
    </row>
    <row r="34" spans="1:7" ht="15" customHeight="1" thickBot="1">
      <c r="A34" s="248" t="s">
        <v>65</v>
      </c>
      <c r="B34" s="249"/>
      <c r="C34" s="249"/>
      <c r="D34" s="249"/>
      <c r="E34" s="250"/>
      <c r="F34" s="80"/>
      <c r="G34" s="81"/>
    </row>
    <row r="35" spans="1:7" s="214" customFormat="1" thickTop="1" thickBot="1">
      <c r="A35" s="417"/>
      <c r="B35" s="417"/>
      <c r="C35" s="417"/>
      <c r="D35" s="417"/>
      <c r="E35" s="417"/>
      <c r="F35" s="215"/>
      <c r="G35" s="215"/>
    </row>
    <row r="36" spans="1:7" ht="17.25" thickTop="1" thickBot="1">
      <c r="A36" s="252" t="s">
        <v>66</v>
      </c>
      <c r="B36" s="253"/>
      <c r="C36" s="253"/>
      <c r="D36" s="253"/>
      <c r="E36" s="253"/>
      <c r="F36" s="96" t="s">
        <v>45</v>
      </c>
      <c r="G36" s="97" t="s">
        <v>46</v>
      </c>
    </row>
    <row r="37" spans="1:7">
      <c r="A37" s="276" t="s">
        <v>67</v>
      </c>
      <c r="B37" s="258"/>
      <c r="C37" s="258"/>
      <c r="D37" s="258"/>
      <c r="E37" s="259"/>
      <c r="F37" s="174"/>
      <c r="G37" s="169"/>
    </row>
    <row r="38" spans="1:7">
      <c r="A38" s="257" t="s">
        <v>68</v>
      </c>
      <c r="B38" s="258"/>
      <c r="C38" s="258"/>
      <c r="D38" s="258"/>
      <c r="E38" s="259"/>
      <c r="F38" s="174"/>
      <c r="G38" s="169"/>
    </row>
    <row r="39" spans="1:7">
      <c r="A39" s="257" t="s">
        <v>69</v>
      </c>
      <c r="B39" s="258"/>
      <c r="C39" s="258"/>
      <c r="D39" s="258"/>
      <c r="E39" s="259"/>
      <c r="F39" s="174"/>
      <c r="G39" s="169"/>
    </row>
    <row r="40" spans="1:7">
      <c r="A40" s="264" t="s">
        <v>70</v>
      </c>
      <c r="B40" s="265"/>
      <c r="C40" s="265"/>
      <c r="D40" s="265"/>
      <c r="E40" s="266"/>
      <c r="F40" s="174"/>
      <c r="G40" s="169"/>
    </row>
    <row r="41" spans="1:7" ht="14.25">
      <c r="A41" s="260" t="s">
        <v>71</v>
      </c>
      <c r="B41" s="261"/>
      <c r="C41" s="261"/>
      <c r="D41" s="261"/>
      <c r="E41" s="262"/>
      <c r="F41" s="174"/>
      <c r="G41" s="169"/>
    </row>
    <row r="42" spans="1:7">
      <c r="A42" s="257" t="s">
        <v>72</v>
      </c>
      <c r="B42" s="258"/>
      <c r="C42" s="258"/>
      <c r="D42" s="258"/>
      <c r="E42" s="259"/>
      <c r="F42" s="174"/>
      <c r="G42" s="169"/>
    </row>
    <row r="43" spans="1:7">
      <c r="A43" s="257" t="s">
        <v>73</v>
      </c>
      <c r="B43" s="258"/>
      <c r="C43" s="258"/>
      <c r="D43" s="258"/>
      <c r="E43" s="259"/>
      <c r="F43" s="174"/>
      <c r="G43" s="169"/>
    </row>
    <row r="44" spans="1:7" ht="14.25">
      <c r="A44" s="260" t="s">
        <v>74</v>
      </c>
      <c r="B44" s="261"/>
      <c r="C44" s="261"/>
      <c r="D44" s="261"/>
      <c r="E44" s="262"/>
      <c r="F44" s="174"/>
      <c r="G44" s="169"/>
    </row>
    <row r="45" spans="1:7" ht="13.5" thickBot="1">
      <c r="A45" s="245" t="s">
        <v>75</v>
      </c>
      <c r="B45" s="246"/>
      <c r="C45" s="246"/>
      <c r="D45" s="246"/>
      <c r="E45" s="247"/>
      <c r="F45" s="174"/>
      <c r="G45" s="169"/>
    </row>
    <row r="46" spans="1:7" ht="15" customHeight="1" thickBot="1">
      <c r="A46" s="248" t="s">
        <v>76</v>
      </c>
      <c r="B46" s="249"/>
      <c r="C46" s="249"/>
      <c r="D46" s="249"/>
      <c r="E46" s="250"/>
      <c r="F46" s="80"/>
      <c r="G46" s="81"/>
    </row>
    <row r="47" spans="1:7" s="216" customFormat="1" ht="7.5" thickTop="1">
      <c r="A47" s="220"/>
      <c r="B47" s="220"/>
      <c r="C47" s="220"/>
      <c r="D47" s="220"/>
      <c r="E47" s="220"/>
      <c r="F47" s="221"/>
      <c r="G47" s="221"/>
    </row>
    <row r="48" spans="1:7" ht="9" customHeight="1" thickBot="1">
      <c r="A48" s="263"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8" s="263"/>
      <c r="C48" s="263"/>
      <c r="D48" s="263"/>
      <c r="E48" s="263"/>
      <c r="F48" s="263"/>
      <c r="G48" s="263"/>
    </row>
    <row r="49" spans="1:7" ht="17.25" thickTop="1" thickBot="1">
      <c r="A49" s="252" t="s">
        <v>77</v>
      </c>
      <c r="B49" s="253"/>
      <c r="C49" s="253"/>
      <c r="D49" s="253"/>
      <c r="E49" s="253"/>
      <c r="F49" s="96" t="s">
        <v>45</v>
      </c>
      <c r="G49" s="97" t="s">
        <v>46</v>
      </c>
    </row>
    <row r="50" spans="1:7" ht="15.75" thickBot="1">
      <c r="A50" s="300" t="s">
        <v>78</v>
      </c>
      <c r="B50" s="301"/>
      <c r="C50" s="301"/>
      <c r="D50" s="301"/>
      <c r="E50" s="302"/>
      <c r="F50" s="178"/>
      <c r="G50" s="84"/>
    </row>
    <row r="51" spans="1:7">
      <c r="A51" s="245" t="s">
        <v>79</v>
      </c>
      <c r="B51" s="246"/>
      <c r="C51" s="246"/>
      <c r="D51" s="246"/>
      <c r="E51" s="247"/>
      <c r="F51" s="8"/>
      <c r="G51" s="9"/>
    </row>
    <row r="52" spans="1:7">
      <c r="A52" s="242" t="s">
        <v>80</v>
      </c>
      <c r="B52" s="246"/>
      <c r="C52" s="246"/>
      <c r="D52" s="246"/>
      <c r="E52" s="247"/>
      <c r="F52" s="8"/>
      <c r="G52" s="9"/>
    </row>
    <row r="53" spans="1:7">
      <c r="A53" s="242" t="s">
        <v>81</v>
      </c>
      <c r="B53" s="246"/>
      <c r="C53" s="246"/>
      <c r="D53" s="246"/>
      <c r="E53" s="247"/>
      <c r="F53" s="8"/>
      <c r="G53" s="9"/>
    </row>
    <row r="54" spans="1:7" ht="13.5" thickBot="1">
      <c r="A54" s="297" t="s">
        <v>82</v>
      </c>
      <c r="B54" s="298"/>
      <c r="C54" s="298"/>
      <c r="D54" s="298"/>
      <c r="E54" s="299"/>
      <c r="F54" s="174"/>
      <c r="G54" s="169"/>
    </row>
    <row r="55" spans="1:7" ht="15.6" customHeight="1" thickTop="1" thickBot="1">
      <c r="A55" s="251"/>
      <c r="B55" s="251"/>
      <c r="C55" s="251"/>
      <c r="D55" s="251"/>
      <c r="E55" s="251"/>
      <c r="F55" s="11"/>
      <c r="G55" s="11"/>
    </row>
    <row r="56" spans="1:7" ht="17.100000000000001" customHeight="1" thickTop="1" thickBot="1">
      <c r="A56" s="252" t="s">
        <v>83</v>
      </c>
      <c r="B56" s="253"/>
      <c r="C56" s="253"/>
      <c r="D56" s="253"/>
      <c r="E56" s="253"/>
      <c r="F56" s="295"/>
      <c r="G56" s="296"/>
    </row>
    <row r="57" spans="1:7">
      <c r="A57" s="260" t="s">
        <v>84</v>
      </c>
      <c r="B57" s="261"/>
      <c r="C57" s="261"/>
      <c r="D57" s="261"/>
      <c r="E57" s="262"/>
      <c r="F57" s="174"/>
      <c r="G57" s="169"/>
    </row>
    <row r="58" spans="1:7">
      <c r="A58" s="257" t="s">
        <v>85</v>
      </c>
      <c r="B58" s="258"/>
      <c r="C58" s="258"/>
      <c r="D58" s="258"/>
      <c r="E58" s="259"/>
      <c r="F58" s="174"/>
      <c r="G58" s="169"/>
    </row>
    <row r="59" spans="1:7">
      <c r="A59" s="257" t="s">
        <v>86</v>
      </c>
      <c r="B59" s="258"/>
      <c r="C59" s="258"/>
      <c r="D59" s="258"/>
      <c r="E59" s="259"/>
      <c r="F59" s="174"/>
      <c r="G59" s="169"/>
    </row>
    <row r="60" spans="1:7">
      <c r="A60" s="257" t="s">
        <v>87</v>
      </c>
      <c r="B60" s="258"/>
      <c r="C60" s="258"/>
      <c r="D60" s="258"/>
      <c r="E60" s="259"/>
      <c r="F60" s="174"/>
      <c r="G60" s="169"/>
    </row>
    <row r="61" spans="1:7" ht="13.5" thickBot="1">
      <c r="A61" s="260" t="s">
        <v>88</v>
      </c>
      <c r="B61" s="261"/>
      <c r="C61" s="261"/>
      <c r="D61" s="261"/>
      <c r="E61" s="262"/>
      <c r="F61" s="174"/>
      <c r="G61" s="169"/>
    </row>
    <row r="62" spans="1:7" ht="15" customHeight="1" thickBot="1">
      <c r="A62" s="248" t="s">
        <v>89</v>
      </c>
      <c r="B62" s="249"/>
      <c r="C62" s="249"/>
      <c r="D62" s="249"/>
      <c r="E62" s="250"/>
      <c r="F62" s="80"/>
      <c r="G62" s="81"/>
    </row>
    <row r="63" spans="1:7" ht="15.6" customHeight="1" thickTop="1" thickBot="1">
      <c r="A63" s="251"/>
      <c r="B63" s="251"/>
      <c r="C63" s="251"/>
      <c r="D63" s="251"/>
      <c r="E63" s="251"/>
      <c r="F63" s="11"/>
      <c r="G63" s="11"/>
    </row>
    <row r="64" spans="1:7" ht="17.100000000000001" customHeight="1" thickTop="1" thickBot="1">
      <c r="A64" s="252" t="s">
        <v>90</v>
      </c>
      <c r="B64" s="253"/>
      <c r="C64" s="253"/>
      <c r="D64" s="253"/>
      <c r="E64" s="253"/>
      <c r="F64" s="96" t="s">
        <v>45</v>
      </c>
      <c r="G64" s="97" t="s">
        <v>46</v>
      </c>
    </row>
    <row r="65" spans="1:7" ht="27" customHeight="1">
      <c r="A65" s="254" t="s">
        <v>91</v>
      </c>
      <c r="B65" s="255"/>
      <c r="C65" s="255"/>
      <c r="D65" s="255"/>
      <c r="E65" s="256"/>
      <c r="F65" s="174"/>
      <c r="G65" s="169"/>
    </row>
    <row r="66" spans="1:7">
      <c r="A66" s="257" t="s">
        <v>92</v>
      </c>
      <c r="B66" s="258"/>
      <c r="C66" s="258"/>
      <c r="D66" s="258"/>
      <c r="E66" s="259"/>
      <c r="F66" s="174"/>
      <c r="G66" s="169"/>
    </row>
    <row r="67" spans="1:7">
      <c r="A67" s="257" t="s">
        <v>93</v>
      </c>
      <c r="B67" s="258"/>
      <c r="C67" s="258"/>
      <c r="D67" s="258"/>
      <c r="E67" s="259"/>
      <c r="F67" s="174"/>
      <c r="G67" s="169"/>
    </row>
    <row r="68" spans="1:7">
      <c r="A68" s="257" t="s">
        <v>94</v>
      </c>
      <c r="B68" s="258"/>
      <c r="C68" s="258"/>
      <c r="D68" s="258"/>
      <c r="E68" s="259"/>
      <c r="F68" s="174"/>
      <c r="G68" s="169"/>
    </row>
    <row r="69" spans="1:7">
      <c r="A69" s="292" t="s">
        <v>95</v>
      </c>
      <c r="B69" s="293"/>
      <c r="C69" s="293"/>
      <c r="D69" s="293"/>
      <c r="E69" s="294"/>
      <c r="F69" s="174"/>
      <c r="G69" s="169"/>
    </row>
    <row r="70" spans="1:7" ht="13.5" thickBot="1">
      <c r="A70" s="257" t="s">
        <v>96</v>
      </c>
      <c r="B70" s="258"/>
      <c r="C70" s="258"/>
      <c r="D70" s="258"/>
      <c r="E70" s="259"/>
      <c r="F70" s="174"/>
      <c r="G70" s="169"/>
    </row>
    <row r="71" spans="1:7" ht="15" customHeight="1" thickBot="1">
      <c r="A71" s="248" t="s">
        <v>97</v>
      </c>
      <c r="B71" s="249"/>
      <c r="C71" s="249"/>
      <c r="D71" s="249"/>
      <c r="E71" s="250"/>
      <c r="F71" s="80"/>
      <c r="G71" s="81"/>
    </row>
    <row r="72" spans="1:7" ht="15.6" customHeight="1" thickTop="1" thickBot="1">
      <c r="A72" s="251"/>
      <c r="B72" s="251"/>
      <c r="C72" s="251"/>
      <c r="D72" s="251"/>
      <c r="E72" s="251"/>
      <c r="F72" s="11"/>
      <c r="G72" s="11"/>
    </row>
    <row r="73" spans="1:7" ht="17.25" thickTop="1" thickBot="1">
      <c r="A73" s="252" t="s">
        <v>98</v>
      </c>
      <c r="B73" s="253"/>
      <c r="C73" s="253"/>
      <c r="D73" s="253"/>
      <c r="E73" s="253"/>
      <c r="F73" s="96" t="s">
        <v>45</v>
      </c>
      <c r="G73" s="97" t="s">
        <v>46</v>
      </c>
    </row>
    <row r="74" spans="1:7">
      <c r="A74" s="245" t="s">
        <v>99</v>
      </c>
      <c r="B74" s="246"/>
      <c r="C74" s="246"/>
      <c r="D74" s="246"/>
      <c r="E74" s="247"/>
      <c r="F74" s="180"/>
      <c r="G74" s="181"/>
    </row>
    <row r="75" spans="1:7">
      <c r="A75" s="242" t="s">
        <v>100</v>
      </c>
      <c r="B75" s="243"/>
      <c r="C75" s="243"/>
      <c r="D75" s="243"/>
      <c r="E75" s="244"/>
      <c r="F75" s="174"/>
      <c r="G75" s="169"/>
    </row>
    <row r="76" spans="1:7">
      <c r="A76" s="242" t="s">
        <v>101</v>
      </c>
      <c r="B76" s="243"/>
      <c r="C76" s="243"/>
      <c r="D76" s="243"/>
      <c r="E76" s="244"/>
      <c r="F76" s="174"/>
      <c r="G76" s="169"/>
    </row>
    <row r="77" spans="1:7">
      <c r="A77" s="242" t="s">
        <v>102</v>
      </c>
      <c r="B77" s="243"/>
      <c r="C77" s="243"/>
      <c r="D77" s="243"/>
      <c r="E77" s="244"/>
      <c r="F77" s="174"/>
      <c r="G77" s="169"/>
    </row>
    <row r="78" spans="1:7">
      <c r="A78" s="245" t="s">
        <v>103</v>
      </c>
      <c r="B78" s="246"/>
      <c r="C78" s="246"/>
      <c r="D78" s="246"/>
      <c r="E78" s="247"/>
      <c r="F78" s="174"/>
      <c r="G78" s="169"/>
    </row>
    <row r="79" spans="1:7" ht="13.5" thickBot="1">
      <c r="A79" s="245" t="s">
        <v>104</v>
      </c>
      <c r="B79" s="246"/>
      <c r="C79" s="246"/>
      <c r="D79" s="246"/>
      <c r="E79" s="247"/>
      <c r="F79" s="174"/>
      <c r="G79" s="169"/>
    </row>
    <row r="80" spans="1:7" ht="15" customHeight="1" thickBot="1">
      <c r="A80" s="248" t="s">
        <v>105</v>
      </c>
      <c r="B80" s="249"/>
      <c r="C80" s="249"/>
      <c r="D80" s="249"/>
      <c r="E80" s="250"/>
      <c r="F80" s="80"/>
      <c r="G80" s="81"/>
    </row>
    <row r="81" spans="1:7" ht="15.75" thickTop="1">
      <c r="E81" s="12"/>
      <c r="F81" s="13"/>
      <c r="G81" s="13"/>
    </row>
    <row r="82" spans="1:7" ht="15">
      <c r="E82" s="179"/>
      <c r="F82" s="36"/>
      <c r="G82" s="36"/>
    </row>
    <row r="85" spans="1:7" s="17" customFormat="1" ht="30">
      <c r="A85" s="15"/>
      <c r="B85" s="16" t="s">
        <v>106</v>
      </c>
      <c r="C85" s="16" t="s">
        <v>107</v>
      </c>
      <c r="D85" s="16" t="s">
        <v>108</v>
      </c>
      <c r="E85" s="16" t="s">
        <v>109</v>
      </c>
    </row>
    <row r="86" spans="1:7" ht="18">
      <c r="A86" s="24" t="s">
        <v>110</v>
      </c>
      <c r="B86" s="4" t="str">
        <f>IF($C$94=0,"X","")</f>
        <v/>
      </c>
      <c r="C86" s="1" t="str">
        <f>IF($C$94=1,"X","")</f>
        <v/>
      </c>
      <c r="D86" s="2" t="str">
        <f>IF($C$94=2,"X","")</f>
        <v/>
      </c>
      <c r="E86" s="3" t="str">
        <f>IF($C$94=3,"X","")</f>
        <v/>
      </c>
    </row>
    <row r="88" spans="1:7">
      <c r="A88" s="19" t="s">
        <v>111</v>
      </c>
      <c r="B88" s="20" t="s">
        <v>112</v>
      </c>
      <c r="C88" s="21" t="str">
        <f>IF(COUNTIF(F15:G15,"X")=0,"",$F$15="X")</f>
        <v/>
      </c>
    </row>
    <row r="89" spans="1:7">
      <c r="A89" s="22"/>
      <c r="B89" s="20" t="s">
        <v>113</v>
      </c>
      <c r="C89" s="21" t="str">
        <f>IF(COUNTIF(F26:G26,"X")=0,"",$F$26="X")</f>
        <v/>
      </c>
    </row>
    <row r="90" spans="1:7">
      <c r="A90" s="22"/>
      <c r="B90" s="20" t="s">
        <v>114</v>
      </c>
      <c r="C90" s="21" t="str">
        <f>IF(COUNTIF(F34:G34,"X")+COUNTIF(F46:G46,"X")+COUNTIF(F50:G50,"X")+COUNTIF(F62:G62,"X")+COUNTIF(F71:G71,"X")+COUNTIF(F80:G80,"X")=0,
    "",
    COUNTIF(F34,"X")+COUNTIF(F46,"X")+COUNTIF(F50,"X")+COUNTIF(F62,"X")+COUNTIF(F71,"X")+COUNTIF(F80,"X")
   )</f>
        <v/>
      </c>
    </row>
    <row r="91" spans="1:7">
      <c r="A91" s="22"/>
      <c r="B91" s="20" t="s">
        <v>115</v>
      </c>
      <c r="C91" s="21" t="str">
        <f>IF(COUNTIF(F26:G26,"X")+COUNTIF(F34:G34,"X")+COUNTIF(F46:G46,"X")+COUNTIF(F62:G62,"X")+COUNTIF(F71:G71,"X")+COUNTIF(F80:G80,"X")=0,
    "",
    COUNTIF(F26,"X")+COUNTIF(F34,"X")+COUNTIF(F46,"X")+COUNTIF(F62,"X")+COUNTIF(F71,"X")+COUNTIF(F80,"X")
   )</f>
        <v/>
      </c>
    </row>
    <row r="92" spans="1:7">
      <c r="A92" s="22"/>
      <c r="B92" s="20" t="s">
        <v>116</v>
      </c>
      <c r="C92" s="21" t="str">
        <f>IF(COUNTIF(F50:G50,"X")=0,"",F50="X")</f>
        <v/>
      </c>
    </row>
    <row r="93" spans="1:7">
      <c r="B93" s="98" t="s">
        <v>117</v>
      </c>
      <c r="C93" s="102" t="str">
        <f>IF(OR('MODE DE VIE SOCIAL (2)'!E3="",'MODE DE VIE SOCIAL (2)'!E23=""),
    "",
    IF(OR('MODE DE VIE SOCIAL (2)'!E3&lt;6,'MODE DE VIE SOCIAL (2)'!E23&lt;'MODE DE VIE SOCIAL (2)'!G23),
       TRUE,
       FALSE))</f>
        <v/>
      </c>
    </row>
    <row r="94" spans="1:7">
      <c r="A94" s="22"/>
      <c r="B94" s="20" t="s">
        <v>118</v>
      </c>
      <c r="C94" s="133" t="str">
        <f>IF(OR(COUNTIF(F15:G15,"X")=0,COUNTIF(F26:G26,"X")=0,COUNTIF(F34:G34,"X")=0,COUNTIF(F46:G46,"X")=0,COUNTIF(F50:G50,"X")=0,COUNTIF(F62:G62,"X")=0,COUNTIF(F71:G71,"X")=0,COUNTIF(F80:G80,"X")=0),
    "",
  IF(C88="",
    "",
    IF(C88=TRUE,
      IF(C89="",
        "",
        IF(C89=TRUE,
          IF(C90="","",IF(C90=1,3,IF(C90&lt;&gt;1,2))),
          IF(C90="","",IF(C90&gt;=2,3,IF(C90&lt;2,2)))
          )),
      IF(C92="",
        "",
        IF(C92=TRUE,
           IF(C93="",
              "",
                 IF(C93=TRUE,
                 IF(C91="","",IF(C91&gt;=1,3,IF(C91&lt;1,2))),
                 IF(C91="","",IF(C91&gt;=2,3,IF(C91&lt;2,2)))
                 )
              ),
           IF(C91=0,0,IF(C91=1,1,IF(OR(C91=2,C91=3),2,IF(C91&gt;=4,3))))
          )
        )
      )
    )
  )</f>
        <v/>
      </c>
    </row>
    <row r="95" spans="1:7">
      <c r="B95" s="18"/>
      <c r="C95" s="14"/>
    </row>
    <row r="98" spans="1:7">
      <c r="A98" s="233"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98" s="233"/>
      <c r="C98" s="233"/>
      <c r="D98" s="233"/>
      <c r="E98" s="233"/>
      <c r="F98" s="233"/>
      <c r="G98" s="233"/>
    </row>
  </sheetData>
  <sheetProtection sheet="1" objects="1" scenarios="1"/>
  <mergeCells count="76">
    <mergeCell ref="A69:E69"/>
    <mergeCell ref="A70:E70"/>
    <mergeCell ref="A14:E14"/>
    <mergeCell ref="F56:G56"/>
    <mergeCell ref="A53:E53"/>
    <mergeCell ref="A54:E54"/>
    <mergeCell ref="A50:E50"/>
    <mergeCell ref="A55:E55"/>
    <mergeCell ref="A52:E52"/>
    <mergeCell ref="A51:E51"/>
    <mergeCell ref="A56:E56"/>
    <mergeCell ref="A26:E26"/>
    <mergeCell ref="A15:E15"/>
    <mergeCell ref="A16:E16"/>
    <mergeCell ref="A17:E17"/>
    <mergeCell ref="A23:E23"/>
    <mergeCell ref="A24:E24"/>
    <mergeCell ref="A25:E25"/>
    <mergeCell ref="A11:E11"/>
    <mergeCell ref="A12:E12"/>
    <mergeCell ref="A13:E13"/>
    <mergeCell ref="A18:E18"/>
    <mergeCell ref="A19:E19"/>
    <mergeCell ref="A20:E20"/>
    <mergeCell ref="A21:E21"/>
    <mergeCell ref="A22:E22"/>
    <mergeCell ref="A38:E38"/>
    <mergeCell ref="A27:E27"/>
    <mergeCell ref="A28:E28"/>
    <mergeCell ref="A29:E29"/>
    <mergeCell ref="A30:E30"/>
    <mergeCell ref="A31:E31"/>
    <mergeCell ref="A32:E32"/>
    <mergeCell ref="A33:E33"/>
    <mergeCell ref="A34:E34"/>
    <mergeCell ref="A35:E35"/>
    <mergeCell ref="A36:E36"/>
    <mergeCell ref="A37:E37"/>
    <mergeCell ref="A39:E39"/>
    <mergeCell ref="A40:E40"/>
    <mergeCell ref="A41:E41"/>
    <mergeCell ref="A42:E42"/>
    <mergeCell ref="A43:E43"/>
    <mergeCell ref="A44:E44"/>
    <mergeCell ref="A45:E45"/>
    <mergeCell ref="A46:E46"/>
    <mergeCell ref="A49:E49"/>
    <mergeCell ref="A48:G48"/>
    <mergeCell ref="A65:E65"/>
    <mergeCell ref="A66:E66"/>
    <mergeCell ref="A67:E67"/>
    <mergeCell ref="A68:E68"/>
    <mergeCell ref="A57:E57"/>
    <mergeCell ref="A58:E58"/>
    <mergeCell ref="A59:E59"/>
    <mergeCell ref="A60:E60"/>
    <mergeCell ref="A61:E61"/>
    <mergeCell ref="A62:E62"/>
    <mergeCell ref="A63:E63"/>
    <mergeCell ref="A64:E64"/>
    <mergeCell ref="A10:E10"/>
    <mergeCell ref="A98:G98"/>
    <mergeCell ref="F2:G2"/>
    <mergeCell ref="F3:G3"/>
    <mergeCell ref="F7:G7"/>
    <mergeCell ref="F8:G8"/>
    <mergeCell ref="A77:E77"/>
    <mergeCell ref="A78:E78"/>
    <mergeCell ref="A79:E79"/>
    <mergeCell ref="A80:E80"/>
    <mergeCell ref="A71:E71"/>
    <mergeCell ref="A72:E72"/>
    <mergeCell ref="A73:E73"/>
    <mergeCell ref="A74:E74"/>
    <mergeCell ref="A75:E75"/>
    <mergeCell ref="A76:E76"/>
  </mergeCells>
  <dataValidations count="1">
    <dataValidation type="list" allowBlank="1" showDropDown="1" showInputMessage="1" showErrorMessage="1" sqref="F75:G80 F65:G71 F57:G62 F37:G47 F29:G34 F25:G26 F21:G21 F12:G17 B2:B4 B7:B9 D7:D9 D2:D4 F2:G3 F7:G8 F50:G50 F54:G54" xr:uid="{00000000-0002-0000-0100-000000000000}">
      <formula1>"x,X"</formula1>
    </dataValidation>
  </dataValidations>
  <pageMargins left="0.23622047244094491" right="0.23622047244094491" top="0.47244094488188981" bottom="0.39370078740157483" header="0" footer="0"/>
  <pageSetup paperSize="9" orientation="portrait" r:id="rId1"/>
  <headerFooter>
    <oddHeader>&amp;C&amp;"Calibri,Gras"&amp;14MODE DE VIE SOCIAL</oddHeader>
  </headerFooter>
  <rowBreaks count="1" manualBreakCount="1">
    <brk id="48"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view="pageLayout" zoomScaleNormal="115" workbookViewId="0">
      <selection activeCell="C4" sqref="C4"/>
    </sheetView>
  </sheetViews>
  <sheetFormatPr defaultColWidth="10.85546875" defaultRowHeight="12.75"/>
  <cols>
    <col min="1" max="2" width="4.140625" style="29" customWidth="1"/>
    <col min="3" max="3" width="1.7109375" style="29" bestFit="1" customWidth="1"/>
    <col min="4" max="4" width="35.5703125" style="29" customWidth="1"/>
    <col min="5" max="5" width="4" style="29" customWidth="1"/>
    <col min="6" max="6" width="3.28515625" style="29" customWidth="1"/>
    <col min="7" max="7" width="2" style="29" customWidth="1"/>
    <col min="8" max="8" width="35.5703125" style="29" customWidth="1"/>
    <col min="9" max="16384" width="10.85546875" style="29"/>
  </cols>
  <sheetData>
    <row r="1" spans="1:8">
      <c r="A1" s="39" t="s">
        <v>119</v>
      </c>
      <c r="C1" s="31"/>
      <c r="D1" s="32"/>
      <c r="H1" s="68"/>
    </row>
    <row r="2" spans="1:8" ht="6.6" customHeight="1">
      <c r="A2" s="33"/>
      <c r="B2" s="33"/>
    </row>
    <row r="3" spans="1:8" ht="15.75" thickBot="1">
      <c r="A3" s="310" t="s">
        <v>120</v>
      </c>
      <c r="B3" s="310"/>
      <c r="C3" s="310"/>
      <c r="D3" s="310"/>
      <c r="E3" s="165" t="str">
        <f>IF(OR(COUNTIF(C4:C6,"X")=0,COUNTIF(C7:C9,"X")=0,COUNTIF(C10:C12,"X")=0,COUNTIF(C13:C15,"X")=0,COUNTIF(C16:C18,"X")=0,COUNTIF(C19:C21,"X")=0),
    "",
    IF(COUNTIF(C4:C21,"X")&gt;0,SUMIF(C4:C21,"X",B4:B21),"")
   )</f>
        <v/>
      </c>
      <c r="F3" s="164" t="s">
        <v>121</v>
      </c>
      <c r="G3" s="165">
        <v>6</v>
      </c>
    </row>
    <row r="4" spans="1:8" ht="15" customHeight="1">
      <c r="A4" s="314" t="s">
        <v>122</v>
      </c>
      <c r="B4" s="139">
        <v>1</v>
      </c>
      <c r="C4" s="140"/>
      <c r="D4" s="141" t="s">
        <v>123</v>
      </c>
      <c r="E4" s="142"/>
      <c r="F4" s="142"/>
      <c r="G4" s="142"/>
      <c r="H4" s="143"/>
    </row>
    <row r="5" spans="1:8" ht="15" customHeight="1">
      <c r="A5" s="315"/>
      <c r="B5" s="67">
        <v>0.5</v>
      </c>
      <c r="C5" s="127"/>
      <c r="D5" s="70" t="s">
        <v>124</v>
      </c>
      <c r="H5" s="144"/>
    </row>
    <row r="6" spans="1:8" ht="15" customHeight="1" thickBot="1">
      <c r="A6" s="316"/>
      <c r="B6" s="145">
        <v>0</v>
      </c>
      <c r="C6" s="146"/>
      <c r="D6" s="147" t="s">
        <v>125</v>
      </c>
      <c r="E6" s="148"/>
      <c r="F6" s="148"/>
      <c r="G6" s="148"/>
      <c r="H6" s="149"/>
    </row>
    <row r="7" spans="1:8" ht="14.1" customHeight="1">
      <c r="A7" s="311" t="s">
        <v>126</v>
      </c>
      <c r="B7" s="150">
        <v>1</v>
      </c>
      <c r="C7" s="140"/>
      <c r="D7" s="141" t="s">
        <v>127</v>
      </c>
      <c r="E7" s="142"/>
      <c r="F7" s="142"/>
      <c r="G7" s="142"/>
      <c r="H7" s="143"/>
    </row>
    <row r="8" spans="1:8" ht="14.1" customHeight="1">
      <c r="A8" s="312"/>
      <c r="B8" s="69">
        <v>0.5</v>
      </c>
      <c r="C8" s="127"/>
      <c r="D8" s="70" t="s">
        <v>128</v>
      </c>
      <c r="H8" s="144"/>
    </row>
    <row r="9" spans="1:8" ht="14.1" customHeight="1" thickBot="1">
      <c r="A9" s="313"/>
      <c r="B9" s="151">
        <v>0</v>
      </c>
      <c r="C9" s="146"/>
      <c r="D9" s="147" t="s">
        <v>125</v>
      </c>
      <c r="E9" s="148"/>
      <c r="F9" s="148"/>
      <c r="G9" s="148"/>
      <c r="H9" s="149"/>
    </row>
    <row r="10" spans="1:8" ht="14.45" customHeight="1">
      <c r="A10" s="307" t="s">
        <v>129</v>
      </c>
      <c r="B10" s="150">
        <v>1</v>
      </c>
      <c r="C10" s="140"/>
      <c r="D10" s="141" t="s">
        <v>130</v>
      </c>
      <c r="E10" s="142"/>
      <c r="F10" s="142"/>
      <c r="G10" s="142"/>
      <c r="H10" s="143"/>
    </row>
    <row r="11" spans="1:8" ht="14.45" customHeight="1">
      <c r="A11" s="312"/>
      <c r="B11" s="69">
        <v>0.5</v>
      </c>
      <c r="C11" s="127"/>
      <c r="D11" s="70" t="s">
        <v>131</v>
      </c>
      <c r="H11" s="144"/>
    </row>
    <row r="12" spans="1:8" ht="14.45" customHeight="1" thickBot="1">
      <c r="A12" s="313"/>
      <c r="B12" s="151">
        <v>0</v>
      </c>
      <c r="C12" s="146"/>
      <c r="D12" s="147" t="s">
        <v>132</v>
      </c>
      <c r="E12" s="148"/>
      <c r="F12" s="148"/>
      <c r="G12" s="148"/>
      <c r="H12" s="149"/>
    </row>
    <row r="13" spans="1:8" ht="16.5" customHeight="1">
      <c r="A13" s="317" t="s">
        <v>133</v>
      </c>
      <c r="B13" s="150">
        <v>1</v>
      </c>
      <c r="C13" s="140"/>
      <c r="D13" s="141" t="s">
        <v>123</v>
      </c>
      <c r="E13" s="142"/>
      <c r="F13" s="142"/>
      <c r="G13" s="142"/>
      <c r="H13" s="143"/>
    </row>
    <row r="14" spans="1:8" ht="16.5" customHeight="1">
      <c r="A14" s="318"/>
      <c r="B14" s="69">
        <v>0.5</v>
      </c>
      <c r="C14" s="127"/>
      <c r="D14" s="70" t="s">
        <v>134</v>
      </c>
      <c r="H14" s="144"/>
    </row>
    <row r="15" spans="1:8" ht="16.5" customHeight="1" thickBot="1">
      <c r="A15" s="319"/>
      <c r="B15" s="151">
        <v>0</v>
      </c>
      <c r="C15" s="146"/>
      <c r="D15" s="147" t="s">
        <v>135</v>
      </c>
      <c r="E15" s="148"/>
      <c r="F15" s="148"/>
      <c r="G15" s="148"/>
      <c r="H15" s="149"/>
    </row>
    <row r="16" spans="1:8" ht="15.75" customHeight="1">
      <c r="A16" s="317" t="s">
        <v>136</v>
      </c>
      <c r="B16" s="150">
        <v>1</v>
      </c>
      <c r="C16" s="140"/>
      <c r="D16" s="141" t="s">
        <v>137</v>
      </c>
      <c r="E16" s="142"/>
      <c r="F16" s="142"/>
      <c r="G16" s="142"/>
      <c r="H16" s="143"/>
    </row>
    <row r="17" spans="1:9" ht="15.75" customHeight="1">
      <c r="A17" s="318"/>
      <c r="B17" s="69">
        <v>0.5</v>
      </c>
      <c r="C17" s="127"/>
      <c r="D17" s="70" t="s">
        <v>138</v>
      </c>
      <c r="H17" s="144"/>
    </row>
    <row r="18" spans="1:9" ht="15.75" customHeight="1" thickBot="1">
      <c r="A18" s="319"/>
      <c r="B18" s="151">
        <v>0</v>
      </c>
      <c r="C18" s="146"/>
      <c r="D18" s="147" t="s">
        <v>139</v>
      </c>
      <c r="E18" s="148"/>
      <c r="F18" s="148"/>
      <c r="G18" s="148"/>
      <c r="H18" s="149"/>
    </row>
    <row r="19" spans="1:9">
      <c r="A19" s="311" t="s">
        <v>140</v>
      </c>
      <c r="B19" s="150">
        <v>1</v>
      </c>
      <c r="C19" s="140"/>
      <c r="D19" s="141" t="s">
        <v>141</v>
      </c>
      <c r="E19" s="142"/>
      <c r="F19" s="142"/>
      <c r="G19" s="142"/>
      <c r="H19" s="143"/>
    </row>
    <row r="20" spans="1:9">
      <c r="A20" s="312"/>
      <c r="B20" s="69">
        <v>0.5</v>
      </c>
      <c r="C20" s="127"/>
      <c r="D20" s="70" t="s">
        <v>142</v>
      </c>
      <c r="H20" s="144"/>
    </row>
    <row r="21" spans="1:9" ht="13.5" thickBot="1">
      <c r="A21" s="313"/>
      <c r="B21" s="151">
        <v>0</v>
      </c>
      <c r="C21" s="146"/>
      <c r="D21" s="147" t="s">
        <v>125</v>
      </c>
      <c r="E21" s="148"/>
      <c r="F21" s="148"/>
      <c r="G21" s="148"/>
      <c r="H21" s="149"/>
    </row>
    <row r="22" spans="1:9" ht="6.95" customHeight="1"/>
    <row r="23" spans="1:9" ht="15.75" thickBot="1">
      <c r="A23" s="310" t="s">
        <v>143</v>
      </c>
      <c r="B23" s="310"/>
      <c r="C23" s="310"/>
      <c r="D23" s="310"/>
      <c r="E23" s="165" t="str">
        <f>IF(OR(COUNTIF(C24:C28,"X")=0,COUNTIF(C29:C32,"X")=0,COUNTIF(C33:C37,"X")=0,COUNTIF(C38:C42,"X")=0,COUNTIF(G24:G27,"X")=0,COUNTIF(G29:G32,"X")=0,COUNTIF(G35:G37,"X")=0,COUNTIF(G38:G41,"X")=0),
    "",
    SUM(SUMIF(C24:C42,"X",B24:B42),SUMIF(G24:G44,"X",F24:F42))
   )</f>
        <v/>
      </c>
      <c r="F23" s="164" t="s">
        <v>121</v>
      </c>
      <c r="G23" s="165" t="str">
        <f>IF(OR(COUNTIF(C24:C28,"X")=0,COUNTIF(C29:C32,"X")=0,COUNTIF(C33:C37,"X")=0,COUNTIF(C38:C42,"X")=0,COUNTIF(G24:G27,"X")=0,COUNTIF(G29:G32,"X")=0,COUNTIF(G35:G37,"X")=0,COUNTIF(G38:G41,"X")=0),
"",
SUM(4,IF(C33="X",0,1),IF(C38="X",0,1),IF(G24="X",0,1),IF(G38="X",0,1))
)</f>
        <v/>
      </c>
      <c r="I23" s="99"/>
    </row>
    <row r="24" spans="1:9" ht="14.25" customHeight="1">
      <c r="A24" s="307" t="s">
        <v>144</v>
      </c>
      <c r="B24" s="139">
        <v>1</v>
      </c>
      <c r="C24" s="140"/>
      <c r="D24" s="152" t="s">
        <v>145</v>
      </c>
      <c r="E24" s="307" t="s">
        <v>146</v>
      </c>
      <c r="F24" s="139"/>
      <c r="G24" s="140"/>
      <c r="H24" s="157" t="s">
        <v>147</v>
      </c>
    </row>
    <row r="25" spans="1:9" ht="14.25" customHeight="1">
      <c r="A25" s="308"/>
      <c r="B25" s="67">
        <v>1</v>
      </c>
      <c r="C25" s="127"/>
      <c r="D25" s="153" t="s">
        <v>148</v>
      </c>
      <c r="E25" s="308"/>
      <c r="F25" s="67">
        <v>1</v>
      </c>
      <c r="G25" s="127"/>
      <c r="H25" s="154" t="s">
        <v>149</v>
      </c>
    </row>
    <row r="26" spans="1:9" ht="24">
      <c r="A26" s="308"/>
      <c r="B26" s="67">
        <v>1</v>
      </c>
      <c r="C26" s="127"/>
      <c r="D26" s="154" t="s">
        <v>150</v>
      </c>
      <c r="E26" s="308"/>
      <c r="F26" s="67">
        <v>1</v>
      </c>
      <c r="G26" s="127"/>
      <c r="H26" s="154" t="s">
        <v>151</v>
      </c>
    </row>
    <row r="27" spans="1:9" ht="14.25" customHeight="1">
      <c r="A27" s="308"/>
      <c r="B27" s="67">
        <v>0</v>
      </c>
      <c r="C27" s="128"/>
      <c r="D27" s="153" t="s">
        <v>152</v>
      </c>
      <c r="E27" s="308"/>
      <c r="F27" s="67">
        <v>0</v>
      </c>
      <c r="G27" s="127"/>
      <c r="H27" s="154" t="s">
        <v>153</v>
      </c>
    </row>
    <row r="28" spans="1:9" ht="14.25" customHeight="1" thickBot="1">
      <c r="A28" s="309"/>
      <c r="B28" s="145">
        <v>0</v>
      </c>
      <c r="C28" s="146"/>
      <c r="D28" s="155" t="s">
        <v>154</v>
      </c>
      <c r="E28" s="309"/>
      <c r="F28" s="158"/>
      <c r="G28" s="159"/>
      <c r="H28" s="160"/>
    </row>
    <row r="29" spans="1:9" ht="24">
      <c r="A29" s="307" t="s">
        <v>155</v>
      </c>
      <c r="B29" s="139">
        <v>1</v>
      </c>
      <c r="C29" s="140"/>
      <c r="D29" s="152" t="s">
        <v>156</v>
      </c>
      <c r="E29" s="307" t="s">
        <v>157</v>
      </c>
      <c r="F29" s="139">
        <v>1</v>
      </c>
      <c r="G29" s="140"/>
      <c r="H29" s="157" t="s">
        <v>158</v>
      </c>
    </row>
    <row r="30" spans="1:9" ht="24">
      <c r="A30" s="308"/>
      <c r="B30" s="67">
        <v>0</v>
      </c>
      <c r="C30" s="127"/>
      <c r="D30" s="154" t="s">
        <v>159</v>
      </c>
      <c r="E30" s="308"/>
      <c r="F30" s="67">
        <v>1</v>
      </c>
      <c r="G30" s="127"/>
      <c r="H30" s="154" t="s">
        <v>160</v>
      </c>
    </row>
    <row r="31" spans="1:9" ht="24">
      <c r="A31" s="308"/>
      <c r="B31" s="67">
        <v>0</v>
      </c>
      <c r="C31" s="127"/>
      <c r="D31" s="153" t="s">
        <v>161</v>
      </c>
      <c r="E31" s="308"/>
      <c r="F31" s="67">
        <v>1</v>
      </c>
      <c r="G31" s="127"/>
      <c r="H31" s="154" t="s">
        <v>162</v>
      </c>
    </row>
    <row r="32" spans="1:9" ht="24.75" thickBot="1">
      <c r="A32" s="309"/>
      <c r="B32" s="145">
        <v>0</v>
      </c>
      <c r="C32" s="156"/>
      <c r="D32" s="155" t="s">
        <v>163</v>
      </c>
      <c r="E32" s="309"/>
      <c r="F32" s="145">
        <v>0</v>
      </c>
      <c r="G32" s="146"/>
      <c r="H32" s="161" t="s">
        <v>164</v>
      </c>
    </row>
    <row r="33" spans="1:8">
      <c r="A33" s="307" t="s">
        <v>165</v>
      </c>
      <c r="B33" s="139"/>
      <c r="C33" s="140"/>
      <c r="D33" s="152" t="s">
        <v>166</v>
      </c>
      <c r="E33" s="307" t="s">
        <v>167</v>
      </c>
      <c r="F33" s="139"/>
      <c r="G33" s="162"/>
      <c r="H33" s="157"/>
    </row>
    <row r="34" spans="1:8">
      <c r="A34" s="308"/>
      <c r="B34" s="67">
        <v>1</v>
      </c>
      <c r="C34" s="127"/>
      <c r="D34" s="153" t="s">
        <v>168</v>
      </c>
      <c r="E34" s="308"/>
      <c r="F34" s="67"/>
      <c r="G34" s="71"/>
      <c r="H34" s="154"/>
    </row>
    <row r="35" spans="1:8" ht="24">
      <c r="A35" s="308"/>
      <c r="B35" s="67">
        <v>0</v>
      </c>
      <c r="C35" s="129"/>
      <c r="D35" s="154" t="s">
        <v>169</v>
      </c>
      <c r="E35" s="308"/>
      <c r="F35" s="67">
        <v>1</v>
      </c>
      <c r="G35" s="127"/>
      <c r="H35" s="154" t="s">
        <v>170</v>
      </c>
    </row>
    <row r="36" spans="1:8" ht="24">
      <c r="A36" s="308"/>
      <c r="B36" s="67">
        <v>0</v>
      </c>
      <c r="C36" s="128"/>
      <c r="D36" s="154" t="s">
        <v>171</v>
      </c>
      <c r="E36" s="308"/>
      <c r="F36" s="67">
        <v>0</v>
      </c>
      <c r="G36" s="127"/>
      <c r="H36" s="154" t="s">
        <v>172</v>
      </c>
    </row>
    <row r="37" spans="1:8" ht="24.75" thickBot="1">
      <c r="A37" s="309"/>
      <c r="B37" s="145">
        <v>0</v>
      </c>
      <c r="C37" s="146"/>
      <c r="D37" s="161" t="s">
        <v>173</v>
      </c>
      <c r="E37" s="309"/>
      <c r="F37" s="163">
        <v>0</v>
      </c>
      <c r="G37" s="146"/>
      <c r="H37" s="161" t="s">
        <v>174</v>
      </c>
    </row>
    <row r="38" spans="1:8">
      <c r="A38" s="307" t="s">
        <v>175</v>
      </c>
      <c r="B38" s="139"/>
      <c r="C38" s="140"/>
      <c r="D38" s="152" t="s">
        <v>147</v>
      </c>
      <c r="E38" s="307" t="s">
        <v>176</v>
      </c>
      <c r="F38" s="139"/>
      <c r="G38" s="140"/>
      <c r="H38" s="157" t="s">
        <v>147</v>
      </c>
    </row>
    <row r="39" spans="1:8" ht="14.25" customHeight="1">
      <c r="A39" s="308"/>
      <c r="B39" s="67">
        <v>1</v>
      </c>
      <c r="C39" s="127"/>
      <c r="D39" s="154" t="s">
        <v>177</v>
      </c>
      <c r="E39" s="308"/>
      <c r="F39" s="67">
        <v>1</v>
      </c>
      <c r="G39" s="127"/>
      <c r="H39" s="154" t="s">
        <v>178</v>
      </c>
    </row>
    <row r="40" spans="1:8" ht="36">
      <c r="A40" s="308"/>
      <c r="B40" s="67">
        <v>1</v>
      </c>
      <c r="C40" s="129"/>
      <c r="D40" s="154" t="s">
        <v>179</v>
      </c>
      <c r="E40" s="308"/>
      <c r="F40" s="67">
        <v>1</v>
      </c>
      <c r="G40" s="127"/>
      <c r="H40" s="154" t="s">
        <v>180</v>
      </c>
    </row>
    <row r="41" spans="1:8" ht="24">
      <c r="A41" s="308"/>
      <c r="B41" s="67">
        <v>1</v>
      </c>
      <c r="C41" s="128"/>
      <c r="D41" s="154" t="s">
        <v>181</v>
      </c>
      <c r="E41" s="308"/>
      <c r="F41" s="67">
        <v>0</v>
      </c>
      <c r="G41" s="127"/>
      <c r="H41" s="154" t="s">
        <v>182</v>
      </c>
    </row>
    <row r="42" spans="1:8" ht="24.75" thickBot="1">
      <c r="A42" s="309"/>
      <c r="B42" s="145">
        <v>0</v>
      </c>
      <c r="C42" s="146"/>
      <c r="D42" s="161" t="s">
        <v>183</v>
      </c>
      <c r="E42" s="309"/>
      <c r="F42" s="158"/>
      <c r="G42" s="159"/>
      <c r="H42" s="160"/>
    </row>
    <row r="43" spans="1:8" ht="6.95" customHeight="1">
      <c r="D43" s="68"/>
      <c r="H43" s="68"/>
    </row>
    <row r="44" spans="1:8">
      <c r="A44" s="306"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4" s="306"/>
      <c r="C44" s="306"/>
      <c r="D44" s="306"/>
      <c r="E44" s="306"/>
      <c r="F44" s="306"/>
      <c r="G44" s="306"/>
      <c r="H44" s="306"/>
    </row>
  </sheetData>
  <sheetProtection sheet="1" objects="1" scenarios="1"/>
  <mergeCells count="17">
    <mergeCell ref="A3:D3"/>
    <mergeCell ref="A19:A21"/>
    <mergeCell ref="A4:A6"/>
    <mergeCell ref="A7:A9"/>
    <mergeCell ref="A10:A12"/>
    <mergeCell ref="A13:A15"/>
    <mergeCell ref="A16:A18"/>
    <mergeCell ref="A44:H44"/>
    <mergeCell ref="A24:A28"/>
    <mergeCell ref="E24:E28"/>
    <mergeCell ref="A23:D23"/>
    <mergeCell ref="A38:A42"/>
    <mergeCell ref="E38:E42"/>
    <mergeCell ref="A29:A32"/>
    <mergeCell ref="E29:E32"/>
    <mergeCell ref="A33:A37"/>
    <mergeCell ref="E33:E37"/>
  </mergeCells>
  <dataValidations count="1">
    <dataValidation type="list" allowBlank="1" showDropDown="1" showInputMessage="1" showErrorMessage="1" sqref="C4:C21 C24:C42 G24:G27 G29:G32 G35:G41" xr:uid="{00000000-0002-0000-0200-000000000000}">
      <formula1>"x,X"</formula1>
    </dataValidation>
  </dataValidations>
  <pageMargins left="0.23622047244094491" right="0.23622047244094491" top="0.47244094488188981" bottom="0.39370078740157483" header="0" footer="0"/>
  <pageSetup paperSize="9" orientation="portrait" r:id="rId1"/>
  <headerFooter>
    <oddHeader xml:space="preserve">&amp;C&amp;"Calibri,Gras"&amp;14MODE DE VIE SOCIAL&amp;R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view="pageLayout" zoomScaleNormal="115" workbookViewId="0">
      <selection activeCell="C2" sqref="C2:F3"/>
    </sheetView>
  </sheetViews>
  <sheetFormatPr defaultColWidth="10.85546875" defaultRowHeight="12.75"/>
  <cols>
    <col min="1" max="5" width="17.140625" style="6" customWidth="1"/>
    <col min="6" max="6" width="4.42578125" style="6" customWidth="1"/>
    <col min="7" max="16384" width="10.85546875" style="6"/>
  </cols>
  <sheetData>
    <row r="1" spans="1:6" ht="26.1" customHeight="1" thickBot="1">
      <c r="A1" s="351" t="s">
        <v>184</v>
      </c>
      <c r="B1" s="351"/>
      <c r="C1" s="351"/>
      <c r="D1" s="351"/>
      <c r="E1" s="351"/>
      <c r="F1" s="351"/>
    </row>
    <row r="2" spans="1:6" ht="12.95" customHeight="1">
      <c r="A2" s="320" t="s">
        <v>185</v>
      </c>
      <c r="B2" s="321"/>
      <c r="C2" s="324"/>
      <c r="D2" s="325"/>
      <c r="E2" s="325"/>
      <c r="F2" s="326"/>
    </row>
    <row r="3" spans="1:6" ht="15" customHeight="1" thickBot="1">
      <c r="A3" s="322"/>
      <c r="B3" s="323"/>
      <c r="C3" s="327"/>
      <c r="D3" s="328"/>
      <c r="E3" s="328"/>
      <c r="F3" s="329"/>
    </row>
    <row r="4" spans="1:6" ht="12.95" customHeight="1">
      <c r="A4" s="320" t="s">
        <v>186</v>
      </c>
      <c r="B4" s="321"/>
      <c r="C4" s="330"/>
      <c r="D4" s="331"/>
      <c r="E4" s="331"/>
      <c r="F4" s="332"/>
    </row>
    <row r="5" spans="1:6" ht="15" customHeight="1" thickBot="1">
      <c r="A5" s="322"/>
      <c r="B5" s="323"/>
      <c r="C5" s="333"/>
      <c r="D5" s="334"/>
      <c r="E5" s="334"/>
      <c r="F5" s="335"/>
    </row>
    <row r="6" spans="1:6" ht="14.25" customHeight="1">
      <c r="A6" s="320" t="s">
        <v>187</v>
      </c>
      <c r="B6" s="321"/>
      <c r="C6" s="336"/>
      <c r="D6" s="337"/>
      <c r="E6" s="337"/>
      <c r="F6" s="338"/>
    </row>
    <row r="7" spans="1:6" ht="15" customHeight="1" thickBot="1">
      <c r="A7" s="322"/>
      <c r="B7" s="323"/>
      <c r="C7" s="339"/>
      <c r="D7" s="340"/>
      <c r="E7" s="340"/>
      <c r="F7" s="341"/>
    </row>
    <row r="8" spans="1:6" s="14" customFormat="1" ht="12.95" customHeight="1">
      <c r="A8" s="320" t="s">
        <v>188</v>
      </c>
      <c r="B8" s="321"/>
      <c r="C8" s="324"/>
      <c r="D8" s="325"/>
      <c r="E8" s="325"/>
      <c r="F8" s="326"/>
    </row>
    <row r="9" spans="1:6" s="14" customFormat="1" ht="15" customHeight="1" thickBot="1">
      <c r="A9" s="322"/>
      <c r="B9" s="323"/>
      <c r="C9" s="327"/>
      <c r="D9" s="328"/>
      <c r="E9" s="328"/>
      <c r="F9" s="329"/>
    </row>
    <row r="10" spans="1:6" ht="15.6" customHeight="1" thickBot="1">
      <c r="A10" s="352"/>
      <c r="B10" s="352"/>
      <c r="C10" s="352"/>
      <c r="D10" s="352"/>
      <c r="E10" s="352"/>
      <c r="F10" s="36" t="s">
        <v>45</v>
      </c>
    </row>
    <row r="11" spans="1:6" ht="15.6" customHeight="1" thickBot="1">
      <c r="A11" s="353" t="s">
        <v>189</v>
      </c>
      <c r="B11" s="354"/>
      <c r="C11" s="354"/>
      <c r="D11" s="354"/>
      <c r="E11" s="355"/>
      <c r="F11" s="135"/>
    </row>
    <row r="12" spans="1:6" ht="13.5" thickBot="1">
      <c r="A12" s="356" t="s">
        <v>190</v>
      </c>
      <c r="B12" s="357"/>
      <c r="C12" s="357"/>
      <c r="D12" s="357"/>
      <c r="E12" s="357"/>
      <c r="F12" s="166"/>
    </row>
    <row r="13" spans="1:6">
      <c r="A13" s="283" t="s">
        <v>191</v>
      </c>
      <c r="B13" s="284"/>
      <c r="C13" s="284"/>
      <c r="D13" s="284"/>
      <c r="E13" s="350"/>
      <c r="F13" s="79"/>
    </row>
    <row r="14" spans="1:6">
      <c r="A14" s="289" t="s">
        <v>192</v>
      </c>
      <c r="B14" s="290"/>
      <c r="C14" s="290"/>
      <c r="D14" s="290"/>
      <c r="E14" s="343"/>
      <c r="F14" s="79"/>
    </row>
    <row r="15" spans="1:6">
      <c r="A15" s="289" t="s">
        <v>193</v>
      </c>
      <c r="B15" s="290"/>
      <c r="C15" s="290"/>
      <c r="D15" s="290"/>
      <c r="E15" s="343"/>
      <c r="F15" s="79"/>
    </row>
    <row r="16" spans="1:6">
      <c r="A16" s="289" t="s">
        <v>194</v>
      </c>
      <c r="B16" s="290"/>
      <c r="C16" s="290"/>
      <c r="D16" s="290"/>
      <c r="E16" s="343"/>
      <c r="F16" s="79"/>
    </row>
    <row r="17" spans="1:6">
      <c r="A17" s="289" t="s">
        <v>195</v>
      </c>
      <c r="B17" s="290"/>
      <c r="C17" s="290"/>
      <c r="D17" s="290"/>
      <c r="E17" s="343"/>
      <c r="F17" s="79"/>
    </row>
    <row r="18" spans="1:6">
      <c r="A18" s="289" t="s">
        <v>196</v>
      </c>
      <c r="B18" s="290"/>
      <c r="C18" s="290"/>
      <c r="D18" s="290"/>
      <c r="E18" s="343"/>
      <c r="F18" s="79"/>
    </row>
    <row r="19" spans="1:6">
      <c r="A19" s="289" t="s">
        <v>197</v>
      </c>
      <c r="B19" s="290"/>
      <c r="C19" s="290"/>
      <c r="D19" s="290"/>
      <c r="E19" s="343"/>
      <c r="F19" s="79"/>
    </row>
    <row r="20" spans="1:6">
      <c r="A20" s="289" t="s">
        <v>198</v>
      </c>
      <c r="B20" s="290"/>
      <c r="C20" s="290"/>
      <c r="D20" s="290"/>
      <c r="E20" s="343"/>
      <c r="F20" s="79"/>
    </row>
    <row r="21" spans="1:6">
      <c r="A21" s="289" t="s">
        <v>199</v>
      </c>
      <c r="B21" s="290"/>
      <c r="C21" s="290"/>
      <c r="D21" s="290"/>
      <c r="E21" s="343"/>
      <c r="F21" s="79"/>
    </row>
    <row r="22" spans="1:6">
      <c r="A22" s="289" t="s">
        <v>200</v>
      </c>
      <c r="B22" s="290"/>
      <c r="C22" s="290"/>
      <c r="D22" s="290"/>
      <c r="E22" s="343"/>
      <c r="F22" s="79"/>
    </row>
    <row r="23" spans="1:6">
      <c r="A23" s="289" t="s">
        <v>201</v>
      </c>
      <c r="B23" s="290"/>
      <c r="C23" s="290"/>
      <c r="D23" s="290"/>
      <c r="E23" s="343"/>
      <c r="F23" s="79"/>
    </row>
    <row r="24" spans="1:6">
      <c r="A24" s="289" t="s">
        <v>202</v>
      </c>
      <c r="B24" s="290"/>
      <c r="C24" s="290"/>
      <c r="D24" s="290"/>
      <c r="E24" s="343"/>
      <c r="F24" s="79"/>
    </row>
    <row r="25" spans="1:6">
      <c r="A25" s="289" t="s">
        <v>203</v>
      </c>
      <c r="B25" s="290"/>
      <c r="C25" s="290"/>
      <c r="D25" s="290"/>
      <c r="E25" s="343"/>
      <c r="F25" s="79"/>
    </row>
    <row r="26" spans="1:6">
      <c r="A26" s="289" t="s">
        <v>204</v>
      </c>
      <c r="B26" s="290"/>
      <c r="C26" s="290"/>
      <c r="D26" s="290"/>
      <c r="E26" s="343"/>
      <c r="F26" s="79"/>
    </row>
    <row r="27" spans="1:6">
      <c r="A27" s="289" t="s">
        <v>205</v>
      </c>
      <c r="B27" s="290"/>
      <c r="C27" s="290"/>
      <c r="D27" s="290"/>
      <c r="E27" s="343"/>
      <c r="F27" s="79"/>
    </row>
    <row r="28" spans="1:6">
      <c r="A28" s="289" t="s">
        <v>206</v>
      </c>
      <c r="B28" s="290"/>
      <c r="C28" s="290"/>
      <c r="D28" s="290"/>
      <c r="E28" s="343"/>
      <c r="F28" s="79"/>
    </row>
    <row r="29" spans="1:6">
      <c r="A29" s="289" t="s">
        <v>207</v>
      </c>
      <c r="B29" s="290"/>
      <c r="C29" s="290"/>
      <c r="D29" s="290"/>
      <c r="E29" s="343"/>
      <c r="F29" s="79"/>
    </row>
    <row r="30" spans="1:6">
      <c r="A30" s="289" t="s">
        <v>208</v>
      </c>
      <c r="B30" s="290"/>
      <c r="C30" s="290"/>
      <c r="D30" s="290"/>
      <c r="E30" s="343"/>
      <c r="F30" s="79"/>
    </row>
    <row r="31" spans="1:6" ht="15" customHeight="1" thickBot="1">
      <c r="A31" s="280" t="s">
        <v>209</v>
      </c>
      <c r="B31" s="281"/>
      <c r="C31" s="281"/>
      <c r="D31" s="281"/>
      <c r="E31" s="349"/>
      <c r="F31" s="82"/>
    </row>
    <row r="32" spans="1:6" ht="13.5" thickBot="1">
      <c r="A32" s="344" t="s">
        <v>210</v>
      </c>
      <c r="B32" s="345"/>
      <c r="C32" s="345"/>
      <c r="D32" s="345"/>
      <c r="E32" s="345"/>
      <c r="F32" s="100" t="s">
        <v>45</v>
      </c>
    </row>
    <row r="33" spans="1:6">
      <c r="A33" s="283" t="s">
        <v>211</v>
      </c>
      <c r="B33" s="284"/>
      <c r="C33" s="284"/>
      <c r="D33" s="284"/>
      <c r="E33" s="350"/>
      <c r="F33" s="79"/>
    </row>
    <row r="34" spans="1:6">
      <c r="A34" s="289" t="s">
        <v>212</v>
      </c>
      <c r="B34" s="290"/>
      <c r="C34" s="290"/>
      <c r="D34" s="290"/>
      <c r="E34" s="343"/>
      <c r="F34" s="79"/>
    </row>
    <row r="35" spans="1:6">
      <c r="A35" s="289" t="s">
        <v>213</v>
      </c>
      <c r="B35" s="290"/>
      <c r="C35" s="290"/>
      <c r="D35" s="290"/>
      <c r="E35" s="343"/>
      <c r="F35" s="79"/>
    </row>
    <row r="36" spans="1:6">
      <c r="A36" s="289" t="s">
        <v>214</v>
      </c>
      <c r="B36" s="290"/>
      <c r="C36" s="290"/>
      <c r="D36" s="290"/>
      <c r="E36" s="343"/>
      <c r="F36" s="79"/>
    </row>
    <row r="37" spans="1:6">
      <c r="A37" s="289" t="s">
        <v>215</v>
      </c>
      <c r="B37" s="290"/>
      <c r="C37" s="290"/>
      <c r="D37" s="290"/>
      <c r="E37" s="343"/>
      <c r="F37" s="79"/>
    </row>
    <row r="38" spans="1:6">
      <c r="A38" s="289" t="s">
        <v>216</v>
      </c>
      <c r="B38" s="290"/>
      <c r="C38" s="290"/>
      <c r="D38" s="290"/>
      <c r="E38" s="343"/>
      <c r="F38" s="79"/>
    </row>
    <row r="39" spans="1:6">
      <c r="A39" s="289" t="s">
        <v>217</v>
      </c>
      <c r="B39" s="290"/>
      <c r="C39" s="290"/>
      <c r="D39" s="290"/>
      <c r="E39" s="343"/>
      <c r="F39" s="79"/>
    </row>
    <row r="40" spans="1:6">
      <c r="A40" s="289" t="s">
        <v>218</v>
      </c>
      <c r="B40" s="290"/>
      <c r="C40" s="290"/>
      <c r="D40" s="290"/>
      <c r="E40" s="343"/>
      <c r="F40" s="79"/>
    </row>
    <row r="41" spans="1:6" ht="15" customHeight="1" thickBot="1">
      <c r="A41" s="346" t="s">
        <v>219</v>
      </c>
      <c r="B41" s="347"/>
      <c r="C41" s="347"/>
      <c r="D41" s="347"/>
      <c r="E41" s="348"/>
      <c r="F41" s="117"/>
    </row>
    <row r="42" spans="1:6" ht="15.6" customHeight="1" thickTop="1">
      <c r="A42" s="418"/>
      <c r="B42" s="418"/>
      <c r="C42" s="418"/>
      <c r="D42" s="418"/>
      <c r="E42" s="418"/>
      <c r="F42" s="13"/>
    </row>
    <row r="43" spans="1:6" s="17" customFormat="1" ht="28.5">
      <c r="A43" s="15"/>
      <c r="B43" s="16" t="s">
        <v>106</v>
      </c>
      <c r="C43" s="16" t="s">
        <v>107</v>
      </c>
      <c r="D43" s="16" t="s">
        <v>108</v>
      </c>
      <c r="E43" s="16" t="s">
        <v>109</v>
      </c>
    </row>
    <row r="44" spans="1:6" ht="18">
      <c r="A44" s="24" t="s">
        <v>220</v>
      </c>
      <c r="B44" s="4" t="str">
        <f>IF(E48=0,"X","")</f>
        <v/>
      </c>
      <c r="C44" s="1" t="str">
        <f>IF(E48=1,"X","")</f>
        <v/>
      </c>
      <c r="D44" s="2" t="str">
        <f>IF(E48=2,"X","")</f>
        <v/>
      </c>
      <c r="E44" s="3" t="str">
        <f>IF(E48=3,"X","")</f>
        <v/>
      </c>
    </row>
    <row r="46" spans="1:6">
      <c r="A46" s="19" t="s">
        <v>111</v>
      </c>
      <c r="B46" s="20" t="s">
        <v>221</v>
      </c>
      <c r="C46" s="21" t="b">
        <f>IF(F36="X",TRUE)</f>
        <v>0</v>
      </c>
      <c r="D46" s="20" t="s">
        <v>222</v>
      </c>
      <c r="E46" s="21" t="b">
        <f>IF(F33="X",TRUE)</f>
        <v>0</v>
      </c>
    </row>
    <row r="47" spans="1:6">
      <c r="A47" s="22"/>
      <c r="B47" s="20" t="s">
        <v>223</v>
      </c>
      <c r="C47" s="21">
        <f>COUNTIF(F38:F41,"X")</f>
        <v>0</v>
      </c>
      <c r="D47" s="20" t="s">
        <v>224</v>
      </c>
      <c r="E47" s="21"/>
    </row>
    <row r="48" spans="1:6">
      <c r="A48" s="22"/>
      <c r="B48" s="20" t="s">
        <v>225</v>
      </c>
      <c r="C48" s="21">
        <f>SUM(COUNTIF(F13:F31,"X"),COUNTIF(F33:F41,"X"))</f>
        <v>0</v>
      </c>
      <c r="D48" s="20" t="s">
        <v>118</v>
      </c>
      <c r="E48" s="21" t="str">
        <f>IF(F11="X",
    0,
    IF(AND(COUNTIF(F13:F31,"X")=0,COUNTIF(F33:F41,"X")=0),
      "",
      IF(OR(C46,C47&gt;=2),
         3,
         IF(OR(C48&gt;=2,E46),
            2,
            IF(C48=1,1,0)
           )
         )
      )
   )</f>
        <v/>
      </c>
    </row>
    <row r="49" spans="1:6">
      <c r="B49" s="18"/>
      <c r="C49" s="14"/>
    </row>
    <row r="50" spans="1:6">
      <c r="A50" s="342"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50" s="342"/>
      <c r="C50" s="342"/>
      <c r="D50" s="342"/>
      <c r="E50" s="342"/>
      <c r="F50" s="342"/>
    </row>
  </sheetData>
  <sheetProtection sheet="1" objects="1" scenarios="1"/>
  <mergeCells count="43">
    <mergeCell ref="A12:E12"/>
    <mergeCell ref="A21:E21"/>
    <mergeCell ref="A22:E22"/>
    <mergeCell ref="A40:E40"/>
    <mergeCell ref="A19:E19"/>
    <mergeCell ref="A20:E20"/>
    <mergeCell ref="A1:F1"/>
    <mergeCell ref="A16:E16"/>
    <mergeCell ref="A26:E26"/>
    <mergeCell ref="A13:E13"/>
    <mergeCell ref="A14:E14"/>
    <mergeCell ref="A15:E15"/>
    <mergeCell ref="A24:E24"/>
    <mergeCell ref="A25:E25"/>
    <mergeCell ref="A17:E17"/>
    <mergeCell ref="A23:E23"/>
    <mergeCell ref="A10:E10"/>
    <mergeCell ref="A18:E18"/>
    <mergeCell ref="A11:E11"/>
    <mergeCell ref="A2:B3"/>
    <mergeCell ref="A4:B5"/>
    <mergeCell ref="A6:B7"/>
    <mergeCell ref="A50:F50"/>
    <mergeCell ref="A42:E42"/>
    <mergeCell ref="A27:E27"/>
    <mergeCell ref="A38:E38"/>
    <mergeCell ref="A39:E39"/>
    <mergeCell ref="A32:E32"/>
    <mergeCell ref="A35:E35"/>
    <mergeCell ref="A36:E36"/>
    <mergeCell ref="A37:E37"/>
    <mergeCell ref="A34:E34"/>
    <mergeCell ref="A41:E41"/>
    <mergeCell ref="A28:E28"/>
    <mergeCell ref="A29:E29"/>
    <mergeCell ref="A30:E30"/>
    <mergeCell ref="A31:E31"/>
    <mergeCell ref="A33:E33"/>
    <mergeCell ref="A8:B9"/>
    <mergeCell ref="C2:F3"/>
    <mergeCell ref="C4:F5"/>
    <mergeCell ref="C6:F7"/>
    <mergeCell ref="C8:F9"/>
  </mergeCells>
  <dataValidations disablePrompts="1" count="1">
    <dataValidation type="list" allowBlank="1" showDropDown="1" showInputMessage="1" showErrorMessage="1" sqref="F33:F41 F13:F31" xr:uid="{00000000-0002-0000-0300-000000000000}">
      <formula1>"x,X"</formula1>
    </dataValidation>
  </dataValidations>
  <pageMargins left="0.23622047244094491" right="0.23622047244094491" top="0.47244094488188981" bottom="0.39370078740157483" header="0" footer="0"/>
  <pageSetup paperSize="9" orientation="portrait" r:id="rId1"/>
  <headerFooter>
    <oddHeader>&amp;C&amp;"Calibri,Gras"&amp;14COMORBIDITES</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
  <sheetViews>
    <sheetView view="pageLayout" zoomScaleNormal="115" workbookViewId="0">
      <selection activeCell="B4" sqref="B4"/>
    </sheetView>
  </sheetViews>
  <sheetFormatPr defaultColWidth="10.85546875" defaultRowHeight="12.75"/>
  <cols>
    <col min="1" max="5" width="16.42578125" style="6" customWidth="1"/>
    <col min="6" max="7" width="4.42578125" style="6" customWidth="1"/>
    <col min="8" max="16384" width="10.85546875" style="6"/>
  </cols>
  <sheetData>
    <row r="1" spans="1:9" ht="15.6" customHeight="1">
      <c r="A1" s="55" t="s">
        <v>226</v>
      </c>
      <c r="B1" s="29"/>
      <c r="C1" s="29"/>
      <c r="D1" s="29"/>
      <c r="E1" s="29"/>
      <c r="F1" s="29"/>
      <c r="G1" s="29"/>
      <c r="H1"/>
      <c r="I1"/>
    </row>
    <row r="2" spans="1:9" ht="15.6" customHeight="1" thickBot="1">
      <c r="A2" s="41"/>
      <c r="B2" s="29"/>
      <c r="C2" s="29"/>
      <c r="D2" s="29"/>
      <c r="E2" s="29"/>
      <c r="F2" s="29"/>
      <c r="G2" s="29"/>
      <c r="H2"/>
      <c r="I2"/>
    </row>
    <row r="3" spans="1:9" ht="15.6" customHeight="1">
      <c r="A3" s="29"/>
      <c r="B3" s="45" t="s">
        <v>227</v>
      </c>
      <c r="C3" s="47" t="s">
        <v>228</v>
      </c>
      <c r="D3" s="47" t="s">
        <v>229</v>
      </c>
      <c r="E3" s="47" t="s">
        <v>230</v>
      </c>
      <c r="F3" s="37"/>
      <c r="G3" s="29"/>
      <c r="H3"/>
      <c r="I3"/>
    </row>
    <row r="4" spans="1:9" ht="15.6" customHeight="1">
      <c r="A4" s="29"/>
      <c r="B4" s="131"/>
      <c r="C4" s="132"/>
      <c r="D4" s="132"/>
      <c r="E4" s="132"/>
      <c r="F4" s="37"/>
      <c r="G4" s="29"/>
      <c r="H4"/>
      <c r="I4"/>
    </row>
    <row r="5" spans="1:9" ht="15.6" customHeight="1">
      <c r="A5" s="29"/>
      <c r="B5" s="358"/>
      <c r="C5" s="182" t="s">
        <v>231</v>
      </c>
      <c r="D5" s="182" t="s">
        <v>232</v>
      </c>
      <c r="E5" s="182" t="s">
        <v>232</v>
      </c>
      <c r="F5" s="37"/>
      <c r="G5" s="29"/>
      <c r="H5"/>
      <c r="I5"/>
    </row>
    <row r="6" spans="1:9" ht="15.6" customHeight="1">
      <c r="A6" s="29"/>
      <c r="B6" s="358"/>
      <c r="C6" s="182" t="s">
        <v>232</v>
      </c>
      <c r="D6" s="182" t="s">
        <v>231</v>
      </c>
      <c r="E6" s="182" t="s">
        <v>231</v>
      </c>
      <c r="F6" s="37"/>
      <c r="G6" s="29"/>
      <c r="H6"/>
      <c r="I6"/>
    </row>
    <row r="7" spans="1:9" ht="15.6" customHeight="1" thickBot="1">
      <c r="A7" s="29"/>
      <c r="B7" s="359"/>
      <c r="C7" s="183" t="s">
        <v>233</v>
      </c>
      <c r="D7" s="184"/>
      <c r="E7" s="184"/>
      <c r="F7" s="43"/>
      <c r="G7" s="29"/>
      <c r="H7"/>
      <c r="I7"/>
    </row>
    <row r="8" spans="1:9" ht="15.6" customHeight="1" thickBot="1">
      <c r="A8" s="29"/>
      <c r="B8" s="37"/>
      <c r="C8" s="37"/>
      <c r="D8" s="43"/>
      <c r="E8" s="43"/>
      <c r="F8" s="36" t="s">
        <v>45</v>
      </c>
      <c r="G8" s="44" t="s">
        <v>46</v>
      </c>
      <c r="H8"/>
      <c r="I8"/>
    </row>
    <row r="9" spans="1:9" ht="15.6" customHeight="1" thickBot="1">
      <c r="B9" s="29"/>
      <c r="C9" s="29"/>
      <c r="D9" s="29"/>
      <c r="E9" s="185" t="s">
        <v>234</v>
      </c>
      <c r="F9" s="109"/>
      <c r="G9" s="110"/>
      <c r="H9"/>
      <c r="I9"/>
    </row>
    <row r="10" spans="1:9" ht="15.6" customHeight="1">
      <c r="A10" s="41"/>
      <c r="B10" s="29"/>
      <c r="C10" s="29"/>
      <c r="D10" s="29"/>
      <c r="E10" s="29"/>
      <c r="F10" s="29"/>
      <c r="G10" s="29"/>
      <c r="H10"/>
      <c r="I10"/>
    </row>
    <row r="11" spans="1:9" ht="15.6" customHeight="1">
      <c r="A11" s="41"/>
      <c r="B11" s="29"/>
      <c r="C11" s="29"/>
      <c r="D11" s="29"/>
      <c r="E11" s="29"/>
      <c r="F11" s="29"/>
      <c r="G11" s="29"/>
      <c r="H11"/>
      <c r="I11"/>
    </row>
    <row r="12" spans="1:9" ht="15.6" customHeight="1">
      <c r="A12" s="55" t="s">
        <v>235</v>
      </c>
      <c r="B12" s="29"/>
      <c r="C12" s="29"/>
      <c r="D12" s="29"/>
      <c r="E12" s="29"/>
      <c r="F12" s="29"/>
      <c r="G12" s="29"/>
      <c r="H12"/>
      <c r="I12"/>
    </row>
    <row r="13" spans="1:9" ht="15.6" customHeight="1" thickBot="1">
      <c r="A13" s="44"/>
      <c r="B13" s="29"/>
      <c r="C13" s="29"/>
      <c r="D13" s="29"/>
      <c r="E13" s="29"/>
      <c r="F13" s="63" t="s">
        <v>45</v>
      </c>
      <c r="G13" s="63" t="s">
        <v>46</v>
      </c>
      <c r="H13"/>
      <c r="I13"/>
    </row>
    <row r="14" spans="1:9" ht="15.6" customHeight="1">
      <c r="A14" s="246" t="s">
        <v>236</v>
      </c>
      <c r="B14" s="246"/>
      <c r="C14" s="246"/>
      <c r="D14" s="246"/>
      <c r="E14" s="246"/>
      <c r="F14" s="111"/>
      <c r="G14" s="112"/>
      <c r="H14"/>
      <c r="I14"/>
    </row>
    <row r="15" spans="1:9" ht="15.6" customHeight="1">
      <c r="A15" s="246" t="s">
        <v>237</v>
      </c>
      <c r="B15" s="246"/>
      <c r="C15" s="246"/>
      <c r="D15" s="246"/>
      <c r="E15" s="246"/>
      <c r="F15" s="106"/>
      <c r="G15" s="107"/>
      <c r="H15"/>
      <c r="I15"/>
    </row>
    <row r="16" spans="1:9" ht="15.6" customHeight="1">
      <c r="A16" s="246" t="s">
        <v>238</v>
      </c>
      <c r="B16" s="246"/>
      <c r="C16" s="246"/>
      <c r="D16" s="246"/>
      <c r="E16" s="246"/>
      <c r="F16" s="113"/>
      <c r="G16" s="114"/>
      <c r="H16" s="126"/>
      <c r="I16" s="126"/>
    </row>
    <row r="17" spans="1:9" ht="15.6" customHeight="1" thickBot="1">
      <c r="A17" s="246" t="s">
        <v>239</v>
      </c>
      <c r="B17" s="246"/>
      <c r="C17" s="246"/>
      <c r="D17" s="246"/>
      <c r="E17" s="246"/>
      <c r="F17" s="115"/>
      <c r="G17" s="116"/>
      <c r="H17"/>
      <c r="I17"/>
    </row>
    <row r="18" spans="1:9" ht="15.6" customHeight="1" thickBot="1">
      <c r="A18" s="35"/>
      <c r="B18" s="35"/>
      <c r="C18" s="35"/>
      <c r="D18" s="35"/>
      <c r="E18" s="35"/>
      <c r="F18" s="29"/>
      <c r="G18" s="29"/>
      <c r="H18"/>
      <c r="I18"/>
    </row>
    <row r="19" spans="1:9" ht="15.6" customHeight="1">
      <c r="A19" s="35"/>
      <c r="B19" s="45" t="s">
        <v>227</v>
      </c>
      <c r="C19" s="47" t="s">
        <v>228</v>
      </c>
      <c r="D19" s="47" t="s">
        <v>229</v>
      </c>
      <c r="E19" s="47" t="s">
        <v>230</v>
      </c>
      <c r="F19" s="29"/>
      <c r="G19" s="29"/>
      <c r="H19"/>
      <c r="I19"/>
    </row>
    <row r="20" spans="1:9" ht="15.6" customHeight="1">
      <c r="A20" s="35"/>
      <c r="B20" s="131"/>
      <c r="C20" s="132"/>
      <c r="D20" s="132"/>
      <c r="E20" s="132"/>
      <c r="F20" s="29"/>
      <c r="G20" s="29"/>
      <c r="H20"/>
      <c r="I20"/>
    </row>
    <row r="21" spans="1:9" ht="15.6" customHeight="1" thickBot="1">
      <c r="A21" s="41"/>
      <c r="B21" s="29"/>
      <c r="C21" s="29"/>
      <c r="D21" s="29"/>
      <c r="E21" s="29"/>
      <c r="F21" s="36" t="s">
        <v>45</v>
      </c>
      <c r="G21" s="44" t="s">
        <v>46</v>
      </c>
      <c r="H21"/>
      <c r="I21"/>
    </row>
    <row r="22" spans="1:9" ht="15.6" customHeight="1" thickBot="1">
      <c r="B22" s="29"/>
      <c r="C22" s="29"/>
      <c r="D22" s="29"/>
      <c r="E22" s="185" t="s">
        <v>234</v>
      </c>
      <c r="F22" s="109"/>
      <c r="G22" s="110"/>
      <c r="H22"/>
      <c r="I22"/>
    </row>
    <row r="23" spans="1:9" ht="15.6" customHeight="1">
      <c r="B23" s="29"/>
      <c r="C23" s="29"/>
      <c r="D23" s="29"/>
      <c r="E23" s="185"/>
      <c r="F23" s="185"/>
      <c r="G23" s="185"/>
      <c r="H23"/>
      <c r="I23"/>
    </row>
    <row r="24" spans="1:9" ht="15.6" customHeight="1">
      <c r="B24" s="29"/>
      <c r="C24" s="29"/>
      <c r="D24" s="29"/>
      <c r="E24" s="185"/>
      <c r="F24" s="185"/>
      <c r="G24" s="185"/>
      <c r="H24"/>
      <c r="I24"/>
    </row>
    <row r="25" spans="1:9" ht="15.6" customHeight="1">
      <c r="A25" s="56" t="s">
        <v>240</v>
      </c>
      <c r="B25" s="29"/>
      <c r="C25" s="29"/>
      <c r="D25" s="29"/>
      <c r="E25" s="29"/>
      <c r="F25" s="185"/>
      <c r="G25" s="185"/>
      <c r="H25"/>
      <c r="I25"/>
    </row>
    <row r="26" spans="1:9" ht="15.6" customHeight="1">
      <c r="A26" s="246" t="s">
        <v>241</v>
      </c>
      <c r="B26" s="246"/>
      <c r="C26" s="360"/>
      <c r="D26" s="361"/>
      <c r="E26" s="362"/>
      <c r="F26" s="29"/>
      <c r="G26" s="29"/>
      <c r="H26"/>
      <c r="I26"/>
    </row>
    <row r="27" spans="1:9" ht="15.6" customHeight="1" thickBot="1">
      <c r="A27" s="44"/>
      <c r="B27" s="29"/>
      <c r="C27" s="29"/>
      <c r="D27" s="29"/>
      <c r="E27" s="29"/>
      <c r="F27" s="29"/>
      <c r="G27" s="29"/>
      <c r="H27"/>
      <c r="I27"/>
    </row>
    <row r="28" spans="1:9" ht="15.6" customHeight="1">
      <c r="A28" s="29"/>
      <c r="B28" s="45" t="s">
        <v>227</v>
      </c>
      <c r="C28" s="47" t="s">
        <v>228</v>
      </c>
      <c r="D28" s="47" t="s">
        <v>229</v>
      </c>
      <c r="E28" s="47" t="s">
        <v>242</v>
      </c>
      <c r="F28" s="29"/>
      <c r="G28" s="29"/>
      <c r="H28"/>
      <c r="I28"/>
    </row>
    <row r="29" spans="1:9" ht="15.6" customHeight="1">
      <c r="A29" s="29"/>
      <c r="B29" s="131"/>
      <c r="C29" s="132"/>
      <c r="D29" s="132"/>
      <c r="E29" s="132"/>
      <c r="F29" s="29"/>
      <c r="G29" s="29"/>
      <c r="H29"/>
      <c r="I29"/>
    </row>
    <row r="30" spans="1:9" ht="15.6" customHeight="1">
      <c r="A30" s="29"/>
      <c r="B30" s="358"/>
      <c r="C30" s="182" t="s">
        <v>231</v>
      </c>
      <c r="D30" s="103" t="s">
        <v>243</v>
      </c>
      <c r="E30" s="103" t="s">
        <v>243</v>
      </c>
      <c r="F30" s="29"/>
      <c r="G30" s="29"/>
      <c r="H30"/>
      <c r="I30"/>
    </row>
    <row r="31" spans="1:9" ht="15.6" customHeight="1" thickBot="1">
      <c r="A31" s="29"/>
      <c r="B31" s="359"/>
      <c r="C31" s="42" t="s">
        <v>243</v>
      </c>
      <c r="D31" s="38"/>
      <c r="E31" s="38"/>
      <c r="F31" s="29"/>
      <c r="G31" s="29"/>
      <c r="H31"/>
      <c r="I31"/>
    </row>
    <row r="32" spans="1:9" ht="15.6" customHeight="1" thickBot="1">
      <c r="A32" s="41"/>
      <c r="B32" s="29"/>
      <c r="C32" s="29"/>
      <c r="D32" s="29"/>
      <c r="E32" s="29"/>
      <c r="F32" s="36" t="s">
        <v>45</v>
      </c>
      <c r="G32" s="44" t="s">
        <v>46</v>
      </c>
      <c r="H32"/>
      <c r="I32"/>
    </row>
    <row r="33" spans="1:9" ht="15.6" customHeight="1" thickBot="1">
      <c r="B33" s="29"/>
      <c r="C33" s="29"/>
      <c r="D33" s="29"/>
      <c r="E33" s="185" t="s">
        <v>234</v>
      </c>
      <c r="F33" s="109"/>
      <c r="G33" s="110"/>
      <c r="H33"/>
      <c r="I33"/>
    </row>
    <row r="34" spans="1:9" ht="15.6" customHeight="1">
      <c r="A34" s="29"/>
      <c r="B34" s="29"/>
      <c r="C34" s="29"/>
      <c r="D34" s="29"/>
      <c r="E34" s="29"/>
      <c r="F34" s="29"/>
      <c r="G34" s="36"/>
    </row>
    <row r="35" spans="1:9" ht="15.6" customHeight="1">
      <c r="A35" s="29"/>
      <c r="B35" s="29"/>
      <c r="C35" s="29"/>
      <c r="D35" s="29"/>
      <c r="E35" s="29"/>
      <c r="F35" s="29"/>
      <c r="G35" s="36"/>
    </row>
    <row r="36" spans="1:9" ht="15.6" customHeight="1">
      <c r="A36" s="29"/>
      <c r="B36" s="29"/>
      <c r="C36" s="29"/>
      <c r="D36" s="29"/>
      <c r="E36" s="29"/>
      <c r="F36" s="29"/>
      <c r="G36" s="36"/>
    </row>
    <row r="37" spans="1:9" s="17" customFormat="1" ht="28.5">
      <c r="A37" s="15"/>
      <c r="B37" s="16" t="s">
        <v>106</v>
      </c>
      <c r="C37" s="16" t="s">
        <v>107</v>
      </c>
      <c r="D37" s="16" t="s">
        <v>108</v>
      </c>
      <c r="E37" s="16" t="s">
        <v>109</v>
      </c>
      <c r="F37" s="16"/>
    </row>
    <row r="38" spans="1:9" ht="18">
      <c r="A38" s="24" t="s">
        <v>244</v>
      </c>
      <c r="B38" s="4" t="str">
        <f>IF($C$42=0,"X","")</f>
        <v/>
      </c>
      <c r="C38" s="1" t="str">
        <f>IF($C$42=1,"X","")</f>
        <v/>
      </c>
      <c r="D38" s="2" t="str">
        <f>IF($C$42=2,"X","")</f>
        <v/>
      </c>
      <c r="E38" s="3" t="str">
        <f>IF($C$42=3,"X","")</f>
        <v/>
      </c>
      <c r="F38" s="16"/>
    </row>
    <row r="40" spans="1:9">
      <c r="A40" s="19" t="s">
        <v>111</v>
      </c>
      <c r="B40" s="20" t="s">
        <v>245</v>
      </c>
      <c r="C40" s="21">
        <f>COUNTIF(F14:F17,"X")</f>
        <v>0</v>
      </c>
    </row>
    <row r="41" spans="1:9">
      <c r="A41" s="19"/>
      <c r="B41" s="20"/>
      <c r="C41" s="21"/>
    </row>
    <row r="42" spans="1:9">
      <c r="A42" s="22"/>
      <c r="B42" s="20" t="s">
        <v>118</v>
      </c>
      <c r="C42" s="21" t="str">
        <f>IF(OR(COUNTIF(B4:E4,"X")=0,COUNTIF(F14:G17,"X")=0,COUNTIF(B29:E29,"X")=0),
    "",
    IF(C40&gt;=2,
       IF(OR(E4="X",E29="X"),3,2),
       IF(E29="X",
          3,
          IF(OR(E4="X",D29="X"),
             2,
             IF(OR(D4="X",C4="X",C29="X"),1,0)
             )
          )
      )
   )</f>
        <v/>
      </c>
    </row>
    <row r="43" spans="1:9">
      <c r="B43" s="18"/>
      <c r="C43" s="14"/>
    </row>
    <row r="44" spans="1:9">
      <c r="A44" s="23"/>
    </row>
    <row r="47" spans="1:9">
      <c r="A47" s="233"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7" s="233"/>
      <c r="C47" s="233"/>
      <c r="D47" s="233"/>
      <c r="E47" s="233"/>
      <c r="F47" s="233"/>
      <c r="G47" s="233"/>
    </row>
  </sheetData>
  <sheetProtection sheet="1" objects="1" scenarios="1"/>
  <mergeCells count="9">
    <mergeCell ref="A47:G47"/>
    <mergeCell ref="B5:B7"/>
    <mergeCell ref="B30:B31"/>
    <mergeCell ref="A14:E14"/>
    <mergeCell ref="A15:E15"/>
    <mergeCell ref="A16:E16"/>
    <mergeCell ref="A17:E17"/>
    <mergeCell ref="A26:B26"/>
    <mergeCell ref="C26:E26"/>
  </mergeCells>
  <pageMargins left="0.23622047244094491" right="0.23622047244094491" top="0.47244094488188981" bottom="0.39370078740157483" header="0" footer="0"/>
  <pageSetup paperSize="9" orientation="portrait" r:id="rId1"/>
  <headerFooter>
    <oddHeader>&amp;C&amp;"Calibri,Gras"&amp;14ADDICTIONS</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8"/>
  <sheetViews>
    <sheetView view="pageLayout" zoomScaleNormal="115" workbookViewId="0">
      <selection activeCell="E3" sqref="E3"/>
    </sheetView>
  </sheetViews>
  <sheetFormatPr defaultColWidth="10.85546875" defaultRowHeight="12.75"/>
  <cols>
    <col min="1" max="5" width="16" style="6" customWidth="1"/>
    <col min="6" max="6" width="4.42578125" style="6" customWidth="1"/>
    <col min="7" max="7" width="4" style="6" bestFit="1" customWidth="1"/>
    <col min="8" max="16384" width="10.85546875" style="6"/>
  </cols>
  <sheetData>
    <row r="1" spans="1:6">
      <c r="A1" s="29"/>
      <c r="B1" s="29"/>
      <c r="C1" s="29"/>
      <c r="D1" s="29"/>
      <c r="E1" s="29"/>
      <c r="F1" s="36"/>
    </row>
    <row r="2" spans="1:6" ht="15.75">
      <c r="A2" s="54" t="s">
        <v>246</v>
      </c>
      <c r="B2" s="29"/>
      <c r="C2" s="29"/>
      <c r="D2" s="52"/>
      <c r="E2" s="52"/>
      <c r="F2" s="52"/>
    </row>
    <row r="3" spans="1:6" ht="20.45" customHeight="1">
      <c r="A3" s="268" t="s">
        <v>247</v>
      </c>
      <c r="B3" s="268"/>
      <c r="C3" s="268"/>
      <c r="D3" s="268"/>
      <c r="E3" s="78"/>
      <c r="F3" s="50" t="s">
        <v>248</v>
      </c>
    </row>
    <row r="4" spans="1:6" ht="20.45" customHeight="1">
      <c r="A4" s="268" t="s">
        <v>249</v>
      </c>
      <c r="B4" s="268"/>
      <c r="C4" s="268"/>
      <c r="D4" s="268"/>
      <c r="E4" s="78"/>
      <c r="F4" s="50" t="s">
        <v>250</v>
      </c>
    </row>
    <row r="5" spans="1:6" ht="20.45" customHeight="1">
      <c r="A5" s="268" t="s">
        <v>251</v>
      </c>
      <c r="B5" s="268"/>
      <c r="C5" s="268"/>
      <c r="D5" s="268"/>
      <c r="E5" s="57" t="str">
        <f>IF(OR(E3=0,E4=0),
    "",
       E3 / (E4*E4) * 10000)</f>
        <v/>
      </c>
      <c r="F5" s="50"/>
    </row>
    <row r="6" spans="1:6" ht="20.45" customHeight="1">
      <c r="A6" s="268" t="s">
        <v>252</v>
      </c>
      <c r="B6" s="268"/>
      <c r="C6" s="268"/>
      <c r="D6" s="268"/>
      <c r="E6" s="78"/>
      <c r="F6" s="50" t="s">
        <v>248</v>
      </c>
    </row>
    <row r="7" spans="1:6" ht="20.45" customHeight="1">
      <c r="A7" s="268" t="s">
        <v>253</v>
      </c>
      <c r="B7" s="268"/>
      <c r="C7" s="268"/>
      <c r="D7" s="268"/>
      <c r="E7" s="58" t="str">
        <f>IF(OR(E3=0,E6=0),
"",
(E6-E3)/E6)</f>
        <v/>
      </c>
      <c r="F7" s="50"/>
    </row>
    <row r="8" spans="1:6" ht="20.45" customHeight="1">
      <c r="A8" s="268" t="s">
        <v>254</v>
      </c>
      <c r="B8" s="268"/>
      <c r="C8" s="268"/>
      <c r="D8" s="268"/>
      <c r="E8" s="78"/>
      <c r="F8" s="50" t="s">
        <v>248</v>
      </c>
    </row>
    <row r="9" spans="1:6" ht="20.45" customHeight="1">
      <c r="A9" s="271" t="s">
        <v>255</v>
      </c>
      <c r="B9" s="271"/>
      <c r="C9" s="271"/>
      <c r="D9" s="271"/>
      <c r="E9" s="58" t="str">
        <f>IF(OR(E3=0,E8=0),
    "",
    IF(E8&lt;&gt;"",(E8-E3)/E8,""))</f>
        <v/>
      </c>
      <c r="F9" s="50"/>
    </row>
    <row r="10" spans="1:6">
      <c r="A10" s="41"/>
      <c r="B10" s="29"/>
      <c r="C10" s="29"/>
      <c r="D10" s="50"/>
      <c r="E10" s="50"/>
      <c r="F10" s="51"/>
    </row>
    <row r="11" spans="1:6" ht="15.75">
      <c r="A11" s="54" t="s">
        <v>256</v>
      </c>
      <c r="B11" s="29"/>
      <c r="C11" s="29"/>
      <c r="D11" s="29"/>
      <c r="E11" s="29"/>
      <c r="F11" s="36" t="s">
        <v>45</v>
      </c>
    </row>
    <row r="12" spans="1:6">
      <c r="A12" s="41"/>
      <c r="B12" s="363" t="s">
        <v>257</v>
      </c>
      <c r="C12" s="363"/>
      <c r="D12" s="363"/>
      <c r="E12" s="363"/>
      <c r="F12" s="78"/>
    </row>
    <row r="13" spans="1:6" ht="14.45" customHeight="1">
      <c r="A13" s="41"/>
      <c r="B13" s="363" t="s">
        <v>258</v>
      </c>
      <c r="C13" s="363"/>
      <c r="D13" s="363"/>
      <c r="E13" s="363"/>
      <c r="F13" s="78"/>
    </row>
    <row r="14" spans="1:6" ht="13.5" customHeight="1">
      <c r="A14" s="41"/>
      <c r="B14" s="363" t="s">
        <v>259</v>
      </c>
      <c r="C14" s="363"/>
      <c r="D14" s="363"/>
      <c r="E14" s="363"/>
      <c r="F14" s="78"/>
    </row>
    <row r="15" spans="1:6" ht="13.5" customHeight="1">
      <c r="A15" s="41"/>
      <c r="B15" s="31"/>
      <c r="C15" s="31"/>
      <c r="D15" s="31"/>
      <c r="E15" s="31"/>
      <c r="F15" s="52"/>
    </row>
    <row r="16" spans="1:6">
      <c r="A16" s="41" t="s">
        <v>260</v>
      </c>
      <c r="B16" s="29"/>
      <c r="C16" s="29"/>
      <c r="D16" s="50"/>
      <c r="E16" s="50"/>
      <c r="F16" s="51"/>
    </row>
    <row r="17" spans="1:7">
      <c r="A17" s="41"/>
      <c r="B17" s="29"/>
      <c r="C17" s="29"/>
      <c r="D17" s="50"/>
      <c r="E17" s="50"/>
      <c r="F17" s="51"/>
    </row>
    <row r="18" spans="1:7">
      <c r="A18" s="41"/>
      <c r="B18" s="29"/>
      <c r="C18" s="29"/>
      <c r="D18" s="50"/>
      <c r="E18" s="50"/>
      <c r="F18" s="51"/>
    </row>
    <row r="19" spans="1:7" ht="15.75">
      <c r="A19" s="54" t="s">
        <v>261</v>
      </c>
      <c r="B19" s="29"/>
      <c r="C19" s="29"/>
      <c r="D19" s="50"/>
      <c r="E19" s="78"/>
      <c r="F19" s="51"/>
    </row>
    <row r="20" spans="1:7" ht="15.75">
      <c r="A20" s="54"/>
      <c r="B20" s="29"/>
      <c r="C20" s="29"/>
      <c r="D20" s="50"/>
      <c r="E20" s="50"/>
      <c r="F20" s="51"/>
    </row>
    <row r="21" spans="1:7">
      <c r="A21" s="41"/>
      <c r="B21" s="29"/>
      <c r="C21" s="29"/>
      <c r="D21" s="50"/>
      <c r="E21" s="50"/>
      <c r="F21" s="51"/>
    </row>
    <row r="22" spans="1:7" ht="15.75">
      <c r="A22" s="54" t="s">
        <v>262</v>
      </c>
      <c r="B22" s="29"/>
      <c r="C22" s="29"/>
      <c r="D22" s="50"/>
      <c r="E22" s="50"/>
      <c r="F22" s="51"/>
    </row>
    <row r="23" spans="1:7">
      <c r="A23" s="41" t="s">
        <v>263</v>
      </c>
      <c r="B23" s="29"/>
      <c r="C23" s="29"/>
      <c r="D23" s="50"/>
      <c r="E23" s="78"/>
      <c r="F23" s="51" t="s">
        <v>264</v>
      </c>
    </row>
    <row r="24" spans="1:7">
      <c r="A24" s="41"/>
      <c r="B24" s="29"/>
      <c r="C24" s="29"/>
      <c r="D24" s="50"/>
      <c r="E24" s="50"/>
      <c r="F24" s="51"/>
    </row>
    <row r="25" spans="1:7">
      <c r="A25" s="41"/>
      <c r="B25" s="29"/>
      <c r="C25" s="29"/>
      <c r="D25" s="50"/>
      <c r="E25" s="50"/>
      <c r="F25" s="36" t="s">
        <v>45</v>
      </c>
      <c r="G25" s="6" t="s">
        <v>46</v>
      </c>
    </row>
    <row r="26" spans="1:7" ht="15.75">
      <c r="A26" s="54" t="s">
        <v>265</v>
      </c>
      <c r="B26" s="29"/>
      <c r="C26" s="29"/>
      <c r="D26" s="50"/>
      <c r="E26" s="50"/>
      <c r="F26" s="78"/>
      <c r="G26" s="78"/>
    </row>
    <row r="27" spans="1:7" ht="15.75">
      <c r="A27" s="54"/>
      <c r="B27" s="29"/>
      <c r="C27" s="29"/>
      <c r="D27" s="50"/>
      <c r="E27" s="50"/>
      <c r="F27" s="51"/>
    </row>
    <row r="28" spans="1:7">
      <c r="A28" s="364"/>
      <c r="B28" s="365"/>
      <c r="C28" s="365"/>
      <c r="D28" s="365"/>
      <c r="E28" s="366"/>
      <c r="F28" s="51"/>
    </row>
    <row r="29" spans="1:7">
      <c r="A29" s="367"/>
      <c r="B29" s="368"/>
      <c r="C29" s="368"/>
      <c r="D29" s="368"/>
      <c r="E29" s="369"/>
      <c r="F29" s="53"/>
    </row>
    <row r="30" spans="1:7">
      <c r="A30" s="370"/>
      <c r="B30" s="371"/>
      <c r="C30" s="371"/>
      <c r="D30" s="371"/>
      <c r="E30" s="372"/>
      <c r="F30" s="51"/>
    </row>
    <row r="31" spans="1:7">
      <c r="A31" s="49"/>
      <c r="B31" s="50"/>
      <c r="C31" s="50"/>
      <c r="D31" s="50"/>
      <c r="E31" s="50"/>
      <c r="F31" s="51"/>
    </row>
    <row r="32" spans="1:7">
      <c r="A32" s="49"/>
      <c r="B32" s="50"/>
      <c r="C32" s="50"/>
      <c r="D32" s="50"/>
      <c r="E32" s="50"/>
      <c r="F32" s="51"/>
    </row>
    <row r="33" spans="1:6">
      <c r="A33" s="49"/>
      <c r="B33" s="50"/>
      <c r="C33" s="50"/>
      <c r="D33" s="50"/>
      <c r="E33" s="50"/>
      <c r="F33" s="51"/>
    </row>
    <row r="34" spans="1:6">
      <c r="A34" s="49"/>
      <c r="B34" s="49"/>
      <c r="C34" s="50"/>
      <c r="D34" s="50"/>
      <c r="E34" s="50"/>
      <c r="F34" s="51"/>
    </row>
    <row r="35" spans="1:6" ht="15.6" customHeight="1">
      <c r="A35" s="418"/>
      <c r="B35" s="418"/>
      <c r="C35" s="418"/>
      <c r="D35" s="418"/>
      <c r="E35" s="418"/>
      <c r="F35" s="36"/>
    </row>
    <row r="36" spans="1:6">
      <c r="A36" s="19" t="s">
        <v>266</v>
      </c>
    </row>
    <row r="37" spans="1:6" s="17" customFormat="1" ht="28.5">
      <c r="A37" s="15"/>
      <c r="B37" s="16" t="s">
        <v>267</v>
      </c>
      <c r="C37" s="16" t="s">
        <v>107</v>
      </c>
      <c r="D37" s="16" t="s">
        <v>108</v>
      </c>
      <c r="E37" s="16" t="s">
        <v>109</v>
      </c>
    </row>
    <row r="38" spans="1:6" ht="18">
      <c r="A38" s="24" t="s">
        <v>268</v>
      </c>
      <c r="B38" s="4" t="str">
        <f>IF(C41=0,"X","")</f>
        <v/>
      </c>
      <c r="C38" s="1" t="str">
        <f>IF(C41=1,"X","")</f>
        <v/>
      </c>
      <c r="D38" s="2" t="str">
        <f>IF(C41=2,"X","")</f>
        <v/>
      </c>
      <c r="E38" s="3" t="str">
        <f>IF(C41=3,"X","")</f>
        <v/>
      </c>
    </row>
    <row r="40" spans="1:6">
      <c r="A40" s="19" t="s">
        <v>111</v>
      </c>
      <c r="B40" s="20" t="s">
        <v>269</v>
      </c>
      <c r="C40" s="108" t="str">
        <f ca="1">IF(INTRODUCTION!B3="",
    "Date naissance non renseignée sur onglet Intro",
    IF(((TODAY()-INTRODUCTION!B3)/365.25)&gt;=65,TRUE,FALSE)
)</f>
        <v>Date naissance non renseignée sur onglet Intro</v>
      </c>
      <c r="D40" s="23"/>
    </row>
    <row r="41" spans="1:6">
      <c r="A41" s="22"/>
      <c r="B41" s="20" t="s">
        <v>118</v>
      </c>
      <c r="C41" s="21" t="str">
        <f>IF(OR(COUNTIF(F12:F14,"X")=0,E4="",E9=""),
    "",
    IF(OR(F13="X",F14="X"),
       IF(E9&gt;0,3,0),
       IF(F12="X",
          IF(E9&gt;=10%,
             3,
             IF(AND(E9&gt;=5%,E9&lt;10%),
                IF(E19="",
                   "",
                   IF(OR(E19&lt;7,E23&gt;1),
                      3,
                      IF(C40=TRUE,IF(E5&lt;17,3,2),IF(E5&lt;17,3,2)))),
                IF(E9&lt;5%,
                   IF(E19="",
                      "",
                      IF(OR(E19&lt;7,E23&gt;60),
                         2,
                         IF(C40=TRUE,IF(E5&lt;18,2,IF(AND(E5&gt;=18,E5&lt;21),1,0)),IF(E5&lt;17,2,IF(AND(E5&gt;=17,E5&lt;19),1,0)))))))),IF(AND(F12&lt;&gt;"X",F13&lt;&gt;"X",F14&lt;&gt;"X"),""))))</f>
        <v/>
      </c>
    </row>
    <row r="42" spans="1:6">
      <c r="B42" s="18"/>
      <c r="C42" s="14"/>
    </row>
    <row r="43" spans="1:6">
      <c r="B43" s="18"/>
      <c r="C43" s="14"/>
    </row>
    <row r="48" spans="1:6">
      <c r="A48" s="233"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8" s="233"/>
      <c r="C48" s="233"/>
      <c r="D48" s="233"/>
      <c r="E48" s="233"/>
      <c r="F48" s="233"/>
    </row>
  </sheetData>
  <sheetProtection sheet="1" objects="1" scenarios="1"/>
  <mergeCells count="15">
    <mergeCell ref="A48:F48"/>
    <mergeCell ref="B12:E12"/>
    <mergeCell ref="B13:E13"/>
    <mergeCell ref="B14:E14"/>
    <mergeCell ref="A3:D3"/>
    <mergeCell ref="A35:E35"/>
    <mergeCell ref="A9:D9"/>
    <mergeCell ref="A4:D4"/>
    <mergeCell ref="A5:D5"/>
    <mergeCell ref="A6:D6"/>
    <mergeCell ref="A7:D7"/>
    <mergeCell ref="A8:D8"/>
    <mergeCell ref="A28:E28"/>
    <mergeCell ref="A29:E29"/>
    <mergeCell ref="A30:E30"/>
  </mergeCells>
  <dataValidations count="3">
    <dataValidation type="list" allowBlank="1" showDropDown="1" showInputMessage="1" showErrorMessage="1" sqref="F12:F14 F26:G26" xr:uid="{00000000-0002-0000-0500-000000000000}">
      <formula1>"x,X"</formula1>
    </dataValidation>
    <dataValidation type="decimal" operator="greaterThanOrEqual" allowBlank="1" showInputMessage="1" showErrorMessage="1" sqref="E3:E4 E6 E8 E23" xr:uid="{00000000-0002-0000-0500-000001000000}">
      <formula1>0</formula1>
    </dataValidation>
    <dataValidation type="whole" allowBlank="1" showInputMessage="1" showErrorMessage="1" sqref="E19" xr:uid="{00000000-0002-0000-0500-000002000000}">
      <formula1>0</formula1>
      <formula2>10</formula2>
    </dataValidation>
  </dataValidations>
  <pageMargins left="0.23622047244094491" right="0.23622047244094491" top="0.47244094488188981" bottom="0.39370078740157483" header="0" footer="0"/>
  <pageSetup paperSize="9" orientation="portrait" r:id="rId1"/>
  <headerFooter>
    <oddHeader>&amp;C&amp;"Calibri,Gras"&amp;14NUTRITION</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view="pageLayout" zoomScaleNormal="115" zoomScaleSheetLayoutView="115" workbookViewId="0">
      <selection activeCell="F13" sqref="F13"/>
    </sheetView>
  </sheetViews>
  <sheetFormatPr defaultColWidth="10.85546875" defaultRowHeight="12.75"/>
  <cols>
    <col min="1" max="5" width="15.42578125" style="6" customWidth="1"/>
    <col min="6" max="7" width="5.7109375" style="6" customWidth="1"/>
    <col min="8" max="16384" width="10.85546875" style="6"/>
  </cols>
  <sheetData>
    <row r="1" spans="1:7" ht="14.25">
      <c r="A1" s="60" t="s">
        <v>270</v>
      </c>
      <c r="B1"/>
      <c r="C1"/>
      <c r="D1"/>
      <c r="E1" s="59"/>
      <c r="F1" s="59"/>
    </row>
    <row r="2" spans="1:7">
      <c r="A2" s="390" t="s">
        <v>271</v>
      </c>
      <c r="B2" s="390"/>
      <c r="C2" s="390"/>
      <c r="D2" s="390"/>
      <c r="E2" s="390"/>
      <c r="F2" s="390"/>
      <c r="G2" s="390"/>
    </row>
    <row r="3" spans="1:7" ht="14.25">
      <c r="A3" s="60"/>
      <c r="B3"/>
      <c r="C3"/>
      <c r="D3"/>
    </row>
    <row r="4" spans="1:7" ht="15.75" thickBot="1">
      <c r="A4" s="61" t="s">
        <v>272</v>
      </c>
      <c r="B4"/>
      <c r="C4"/>
      <c r="D4"/>
      <c r="E4" s="7"/>
      <c r="F4" s="7"/>
    </row>
    <row r="5" spans="1:7" ht="15">
      <c r="A5" s="380" t="s">
        <v>273</v>
      </c>
      <c r="B5" s="381"/>
      <c r="C5" s="381"/>
      <c r="D5" s="186"/>
      <c r="E5" s="7"/>
      <c r="F5" s="7"/>
    </row>
    <row r="6" spans="1:7" ht="15">
      <c r="A6" s="376" t="s">
        <v>274</v>
      </c>
      <c r="B6" s="377"/>
      <c r="C6" s="377"/>
      <c r="D6" s="187"/>
      <c r="E6" s="7"/>
      <c r="F6" s="7"/>
    </row>
    <row r="7" spans="1:7" ht="15">
      <c r="A7" s="376" t="s">
        <v>275</v>
      </c>
      <c r="B7" s="377"/>
      <c r="C7" s="377"/>
      <c r="D7" s="187"/>
      <c r="E7" s="7"/>
      <c r="F7" s="7"/>
    </row>
    <row r="8" spans="1:7" s="14" customFormat="1" ht="16.5">
      <c r="A8" s="376" t="s">
        <v>276</v>
      </c>
      <c r="B8" s="377"/>
      <c r="C8" s="377"/>
      <c r="D8" s="188"/>
      <c r="E8" s="101"/>
      <c r="F8" s="101"/>
    </row>
    <row r="9" spans="1:7" ht="15.75" thickBot="1">
      <c r="A9" s="378" t="s">
        <v>277</v>
      </c>
      <c r="B9" s="379"/>
      <c r="C9" s="379"/>
      <c r="D9" s="189"/>
    </row>
    <row r="10" spans="1:7" ht="16.5">
      <c r="A10" s="101"/>
      <c r="B10"/>
      <c r="C10"/>
      <c r="D10"/>
    </row>
    <row r="11" spans="1:7" ht="15">
      <c r="A11" s="27" t="s">
        <v>278</v>
      </c>
      <c r="B11"/>
      <c r="C11"/>
      <c r="D11"/>
      <c r="E11" s="52"/>
      <c r="F11" s="48"/>
    </row>
    <row r="12" spans="1:7" ht="14.25">
      <c r="A12" s="41"/>
      <c r="B12"/>
      <c r="C12"/>
      <c r="D12" s="28"/>
      <c r="E12" s="51"/>
      <c r="F12" s="130" t="s">
        <v>279</v>
      </c>
      <c r="G12" s="130" t="s">
        <v>280</v>
      </c>
    </row>
    <row r="13" spans="1:7" ht="14.45" customHeight="1">
      <c r="A13" s="246" t="s">
        <v>281</v>
      </c>
      <c r="B13" s="246"/>
      <c r="C13" s="246"/>
      <c r="D13" s="246"/>
      <c r="E13" s="246"/>
      <c r="F13" s="78"/>
      <c r="G13" s="78"/>
    </row>
    <row r="14" spans="1:7" ht="14.45" customHeight="1">
      <c r="A14" s="246" t="s">
        <v>282</v>
      </c>
      <c r="B14" s="246"/>
      <c r="C14" s="246"/>
      <c r="D14" s="246"/>
      <c r="E14" s="246"/>
      <c r="F14" s="78"/>
      <c r="G14" s="78"/>
    </row>
    <row r="15" spans="1:7" ht="14.25">
      <c r="A15" s="41"/>
      <c r="B15"/>
      <c r="C15"/>
      <c r="D15"/>
      <c r="E15" s="50"/>
      <c r="F15" s="51"/>
    </row>
    <row r="16" spans="1:7" ht="15" thickBot="1">
      <c r="A16" s="41"/>
      <c r="B16"/>
      <c r="C16"/>
      <c r="D16"/>
      <c r="E16" s="50"/>
      <c r="F16" s="51"/>
    </row>
    <row r="17" spans="1:7" ht="13.5" thickBot="1">
      <c r="A17" s="382" t="s">
        <v>283</v>
      </c>
      <c r="B17" s="383"/>
      <c r="C17" s="384" t="s">
        <v>284</v>
      </c>
      <c r="D17" s="393"/>
      <c r="E17" s="385"/>
      <c r="F17" s="384"/>
      <c r="G17" s="385"/>
    </row>
    <row r="18" spans="1:7" ht="30" customHeight="1" thickBot="1">
      <c r="A18" s="382" t="s">
        <v>285</v>
      </c>
      <c r="B18" s="383"/>
      <c r="C18" s="384" t="s">
        <v>286</v>
      </c>
      <c r="D18" s="393"/>
      <c r="E18" s="385"/>
      <c r="F18" s="384"/>
      <c r="G18" s="385"/>
    </row>
    <row r="19" spans="1:7" ht="26.1" customHeight="1">
      <c r="A19" s="386" t="s">
        <v>287</v>
      </c>
      <c r="B19" s="387"/>
      <c r="C19" s="386" t="s">
        <v>288</v>
      </c>
      <c r="D19" s="394"/>
      <c r="E19" s="387"/>
      <c r="F19" s="10"/>
      <c r="G19" s="46"/>
    </row>
    <row r="20" spans="1:7">
      <c r="A20" s="388"/>
      <c r="B20" s="389"/>
      <c r="C20" s="395" t="s">
        <v>289</v>
      </c>
      <c r="D20" s="246"/>
      <c r="E20" s="247"/>
      <c r="F20" s="106"/>
      <c r="G20" s="107"/>
    </row>
    <row r="21" spans="1:7">
      <c r="A21" s="388"/>
      <c r="B21" s="389"/>
      <c r="C21" s="395" t="s">
        <v>290</v>
      </c>
      <c r="D21" s="246"/>
      <c r="E21" s="247"/>
      <c r="F21" s="106"/>
      <c r="G21" s="107"/>
    </row>
    <row r="22" spans="1:7">
      <c r="A22" s="388"/>
      <c r="B22" s="389"/>
      <c r="C22" s="395" t="s">
        <v>291</v>
      </c>
      <c r="D22" s="246"/>
      <c r="E22" s="247"/>
      <c r="F22" s="106"/>
      <c r="G22" s="107"/>
    </row>
    <row r="23" spans="1:7">
      <c r="A23" s="388"/>
      <c r="B23" s="389"/>
      <c r="C23" s="395" t="s">
        <v>292</v>
      </c>
      <c r="D23" s="246"/>
      <c r="E23" s="247"/>
      <c r="F23" s="106"/>
      <c r="G23" s="107"/>
    </row>
    <row r="24" spans="1:7" ht="13.5" customHeight="1">
      <c r="A24" s="388"/>
      <c r="B24" s="389"/>
      <c r="C24" s="395" t="s">
        <v>293</v>
      </c>
      <c r="D24" s="246"/>
      <c r="E24" s="247"/>
      <c r="F24" s="106"/>
      <c r="G24" s="107"/>
    </row>
    <row r="25" spans="1:7">
      <c r="A25" s="388"/>
      <c r="B25" s="389"/>
      <c r="C25" s="399"/>
      <c r="D25" s="268"/>
      <c r="E25" s="269"/>
      <c r="F25" s="65"/>
      <c r="G25" s="66"/>
    </row>
    <row r="26" spans="1:7" ht="42.95" customHeight="1" thickBot="1">
      <c r="A26" s="64"/>
      <c r="B26" s="42"/>
      <c r="C26" s="373" t="s">
        <v>294</v>
      </c>
      <c r="D26" s="374"/>
      <c r="E26" s="375"/>
      <c r="F26" s="64"/>
      <c r="G26" s="42"/>
    </row>
    <row r="27" spans="1:7" ht="15" customHeight="1" thickBot="1">
      <c r="A27" s="382" t="s">
        <v>295</v>
      </c>
      <c r="B27" s="383"/>
      <c r="C27" s="396" t="s">
        <v>296</v>
      </c>
      <c r="D27" s="397"/>
      <c r="E27" s="398"/>
      <c r="F27" s="391"/>
      <c r="G27" s="392"/>
    </row>
    <row r="28" spans="1:7" ht="14.25">
      <c r="A28" s="41"/>
      <c r="B28"/>
      <c r="C28"/>
      <c r="D28"/>
      <c r="E28" s="50"/>
      <c r="F28" s="51"/>
    </row>
    <row r="29" spans="1:7">
      <c r="A29" s="49"/>
      <c r="B29" s="49"/>
      <c r="C29" s="50"/>
      <c r="D29" s="50"/>
      <c r="E29" s="50"/>
      <c r="F29" s="51"/>
    </row>
    <row r="30" spans="1:7" s="17" customFormat="1" ht="28.5">
      <c r="A30" s="15"/>
      <c r="B30" s="16" t="s">
        <v>106</v>
      </c>
      <c r="C30" s="16" t="s">
        <v>107</v>
      </c>
      <c r="D30" s="16" t="s">
        <v>108</v>
      </c>
      <c r="E30" s="16" t="s">
        <v>109</v>
      </c>
    </row>
    <row r="31" spans="1:7" ht="18">
      <c r="A31" s="24" t="s">
        <v>297</v>
      </c>
      <c r="B31" s="4" t="str">
        <f>IF($C$36=0,"X","")</f>
        <v/>
      </c>
      <c r="C31" s="1" t="str">
        <f>IF($C$36=1,"X","")</f>
        <v/>
      </c>
      <c r="D31" s="2" t="str">
        <f>IF($C$36=2,"X","")</f>
        <v/>
      </c>
      <c r="E31" s="3" t="str">
        <f>IF($C$36=3,"X","")</f>
        <v/>
      </c>
    </row>
    <row r="33" spans="1:6">
      <c r="A33" s="19" t="s">
        <v>111</v>
      </c>
      <c r="B33" s="20" t="s">
        <v>298</v>
      </c>
      <c r="C33" s="21" t="str">
        <f>IF(COUNTIF(F13:G14,"X")&gt;=1,COUNTIF(F13:F14,"X"),"")</f>
        <v/>
      </c>
    </row>
    <row r="34" spans="1:6">
      <c r="A34" s="22"/>
      <c r="B34" s="20" t="s">
        <v>299</v>
      </c>
      <c r="C34" s="21" t="str">
        <f>IF(COUNTIF(F20:G24,"X")&gt;=1,COUNTIF(F20:F24,"X"),"")</f>
        <v/>
      </c>
    </row>
    <row r="35" spans="1:6">
      <c r="A35" s="22"/>
      <c r="B35" s="20" t="s">
        <v>300</v>
      </c>
      <c r="C35" s="21" t="str">
        <f>IF(F27&lt;&gt;"",F27,"")</f>
        <v/>
      </c>
    </row>
    <row r="36" spans="1:6">
      <c r="A36" s="22"/>
      <c r="B36" s="20" t="s">
        <v>118</v>
      </c>
      <c r="C36" s="21" t="str">
        <f>IF(OR(COUNTIF(F13:G13,"X")=0,COUNTIF(F14:G14,"X")=0),
    "",
    IF(C33="",
       "",
       IF(C33=2,
          0,
          IF(C33=1,
             IF(C34="",
                "",
                IF(C34&gt;=4,
                   1,
                   IF(C34&lt;=3,
                      IF(C35="",
                         "",
                         IF(C35&gt;=21,2,3)
                        )
                     )
                  )
               ),
             IF(C35="",
                "",
                IF(C35&gt;=21,2,3)
               )
            )
         )
      )
   )</f>
        <v/>
      </c>
    </row>
    <row r="42" spans="1:6">
      <c r="A42" s="41"/>
    </row>
    <row r="43" spans="1:6">
      <c r="A43" s="41"/>
    </row>
    <row r="46" spans="1:6">
      <c r="A46" s="233"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6" s="233"/>
      <c r="C46" s="233"/>
      <c r="D46" s="233"/>
      <c r="E46" s="233"/>
      <c r="F46" s="233"/>
    </row>
  </sheetData>
  <sheetProtection sheet="1" objects="1" scenarios="1"/>
  <mergeCells count="33">
    <mergeCell ref="A2:G2"/>
    <mergeCell ref="A27:B27"/>
    <mergeCell ref="A25:B25"/>
    <mergeCell ref="F27:G27"/>
    <mergeCell ref="C17:E17"/>
    <mergeCell ref="C18:E18"/>
    <mergeCell ref="C19:E19"/>
    <mergeCell ref="C20:E20"/>
    <mergeCell ref="C21:E21"/>
    <mergeCell ref="C22:E22"/>
    <mergeCell ref="C23:E23"/>
    <mergeCell ref="C24:E24"/>
    <mergeCell ref="C27:E27"/>
    <mergeCell ref="C25:E25"/>
    <mergeCell ref="A6:C6"/>
    <mergeCell ref="A24:B24"/>
    <mergeCell ref="A46:F46"/>
    <mergeCell ref="A13:E13"/>
    <mergeCell ref="A14:E14"/>
    <mergeCell ref="A17:B17"/>
    <mergeCell ref="A18:B18"/>
    <mergeCell ref="F17:G17"/>
    <mergeCell ref="F18:G18"/>
    <mergeCell ref="A19:B19"/>
    <mergeCell ref="A20:B20"/>
    <mergeCell ref="A22:B22"/>
    <mergeCell ref="A23:B23"/>
    <mergeCell ref="A21:B21"/>
    <mergeCell ref="C26:E26"/>
    <mergeCell ref="A8:C8"/>
    <mergeCell ref="A9:C9"/>
    <mergeCell ref="A5:C5"/>
    <mergeCell ref="A7:C7"/>
  </mergeCells>
  <dataValidations count="2">
    <dataValidation type="list" allowBlank="1" showDropDown="1" showInputMessage="1" showErrorMessage="1" sqref="D5:D9 F13:G14 F20:G24" xr:uid="{00000000-0002-0000-0600-000000000000}">
      <formula1>"x,X"</formula1>
    </dataValidation>
    <dataValidation type="whole" operator="greaterThanOrEqual" allowBlank="1" showDropDown="1" showInputMessage="1" showErrorMessage="1" sqref="F27:G27" xr:uid="{00000000-0002-0000-0600-000001000000}">
      <formula1>0</formula1>
    </dataValidation>
  </dataValidations>
  <pageMargins left="0.23622047244094491" right="0.23622047244094491" top="0.47244094488188981" bottom="0.39370078740157483" header="0" footer="0"/>
  <pageSetup paperSize="9" orientation="portrait" r:id="rId1"/>
  <headerFooter>
    <oddHeader>&amp;C&amp;"Calibri,Gras"&amp;14COGNITION</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8"/>
  <sheetViews>
    <sheetView view="pageLayout" zoomScaleNormal="115" workbookViewId="0">
      <selection activeCell="A6" sqref="A6"/>
    </sheetView>
  </sheetViews>
  <sheetFormatPr defaultColWidth="10.85546875" defaultRowHeight="12.75"/>
  <cols>
    <col min="1" max="5" width="17.140625" style="6" customWidth="1"/>
    <col min="6" max="6" width="5.42578125" style="6" customWidth="1"/>
    <col min="7" max="16384" width="10.85546875" style="6"/>
  </cols>
  <sheetData>
    <row r="1" spans="1:6">
      <c r="A1" s="400"/>
      <c r="B1" s="400"/>
      <c r="C1" s="400"/>
      <c r="D1" s="400"/>
      <c r="E1" s="400"/>
      <c r="F1" s="400"/>
    </row>
    <row r="2" spans="1:6" ht="8.25" customHeight="1">
      <c r="A2" s="41"/>
      <c r="B2" s="29"/>
      <c r="C2" s="29"/>
      <c r="D2" s="29"/>
      <c r="E2" s="48"/>
      <c r="F2" s="48"/>
    </row>
    <row r="3" spans="1:6" ht="7.5" customHeight="1">
      <c r="A3" s="41"/>
      <c r="B3" s="29"/>
      <c r="C3" s="29"/>
      <c r="D3" s="29"/>
    </row>
    <row r="4" spans="1:6" ht="15">
      <c r="A4" s="27" t="s">
        <v>301</v>
      </c>
      <c r="B4" s="29"/>
      <c r="C4" s="29"/>
      <c r="D4" s="29"/>
      <c r="E4" s="7"/>
      <c r="F4" s="7"/>
    </row>
    <row r="5" spans="1:6" s="14" customFormat="1" ht="14.25">
      <c r="A5" s="44" t="s">
        <v>302</v>
      </c>
      <c r="B5" s="44" t="s">
        <v>303</v>
      </c>
      <c r="C5" s="44" t="s">
        <v>304</v>
      </c>
      <c r="D5" s="44" t="s">
        <v>305</v>
      </c>
      <c r="E5" s="48"/>
      <c r="F5" s="48"/>
    </row>
    <row r="6" spans="1:6" s="14" customFormat="1" ht="15">
      <c r="A6" s="105"/>
      <c r="B6" s="105"/>
      <c r="C6" s="105"/>
      <c r="D6" s="105"/>
      <c r="E6" s="48"/>
      <c r="F6" s="48"/>
    </row>
    <row r="7" spans="1:6" s="73" customFormat="1" ht="12">
      <c r="A7" s="40"/>
      <c r="B7" s="40"/>
      <c r="C7" s="40"/>
      <c r="D7" s="40"/>
      <c r="E7" s="72"/>
      <c r="F7" s="72"/>
    </row>
    <row r="8" spans="1:6" s="73" customFormat="1" ht="12">
      <c r="A8" s="40"/>
      <c r="B8" s="40"/>
      <c r="C8" s="40"/>
      <c r="D8" s="40"/>
      <c r="E8" s="72"/>
      <c r="F8" s="72"/>
    </row>
    <row r="9" spans="1:6" ht="15">
      <c r="A9" s="27" t="s">
        <v>306</v>
      </c>
      <c r="B9" s="29"/>
      <c r="C9" s="29"/>
      <c r="D9" s="29"/>
    </row>
    <row r="10" spans="1:6">
      <c r="A10" s="44" t="s">
        <v>302</v>
      </c>
      <c r="B10" s="44" t="s">
        <v>303</v>
      </c>
      <c r="C10" s="44" t="s">
        <v>304</v>
      </c>
      <c r="D10" s="44" t="s">
        <v>305</v>
      </c>
      <c r="F10" s="36"/>
    </row>
    <row r="11" spans="1:6" ht="15">
      <c r="A11" s="105"/>
      <c r="B11" s="105"/>
      <c r="C11" s="105"/>
      <c r="D11" s="105"/>
      <c r="F11" s="36"/>
    </row>
    <row r="12" spans="1:6" s="74" customFormat="1" ht="12">
      <c r="A12" s="40"/>
      <c r="B12" s="40"/>
      <c r="C12" s="40"/>
      <c r="D12" s="40"/>
      <c r="F12" s="75"/>
    </row>
    <row r="13" spans="1:6" s="74" customFormat="1" ht="12">
      <c r="A13" s="40"/>
      <c r="B13" s="40"/>
      <c r="C13" s="40"/>
      <c r="D13" s="40"/>
      <c r="F13" s="75"/>
    </row>
    <row r="14" spans="1:6" ht="15">
      <c r="A14" s="27" t="s">
        <v>307</v>
      </c>
      <c r="B14" s="29"/>
      <c r="C14" s="29"/>
      <c r="D14" s="29"/>
      <c r="E14" s="52"/>
      <c r="F14" s="48"/>
    </row>
    <row r="15" spans="1:6">
      <c r="A15" s="44" t="s">
        <v>302</v>
      </c>
      <c r="B15" s="44" t="s">
        <v>303</v>
      </c>
      <c r="C15" s="44" t="s">
        <v>304</v>
      </c>
      <c r="D15" s="44" t="s">
        <v>305</v>
      </c>
      <c r="E15" s="50"/>
      <c r="F15" s="51"/>
    </row>
    <row r="16" spans="1:6" ht="15">
      <c r="A16" s="105"/>
      <c r="B16" s="105"/>
      <c r="C16" s="105"/>
      <c r="D16" s="105"/>
      <c r="E16" s="50"/>
      <c r="F16" s="51"/>
    </row>
    <row r="17" spans="1:6" s="74" customFormat="1" ht="12">
      <c r="A17" s="40"/>
      <c r="B17" s="40"/>
      <c r="C17" s="40"/>
      <c r="D17" s="40"/>
      <c r="E17" s="76"/>
      <c r="F17" s="77"/>
    </row>
    <row r="18" spans="1:6" s="74" customFormat="1" ht="12">
      <c r="A18" s="40"/>
      <c r="B18" s="40"/>
      <c r="C18" s="40"/>
      <c r="D18" s="40"/>
      <c r="E18" s="76"/>
      <c r="F18" s="77"/>
    </row>
    <row r="19" spans="1:6" ht="15">
      <c r="A19" s="27" t="s">
        <v>308</v>
      </c>
      <c r="B19" s="29"/>
      <c r="C19" s="29"/>
      <c r="D19" s="29"/>
      <c r="E19" s="50"/>
      <c r="F19" s="51"/>
    </row>
    <row r="20" spans="1:6">
      <c r="A20" s="44" t="s">
        <v>309</v>
      </c>
      <c r="B20" s="44" t="s">
        <v>310</v>
      </c>
      <c r="C20" s="41" t="s">
        <v>8</v>
      </c>
      <c r="D20" s="29"/>
      <c r="E20" s="50"/>
      <c r="F20" s="51"/>
    </row>
    <row r="21" spans="1:6" ht="15">
      <c r="A21" s="105"/>
      <c r="B21" s="105"/>
      <c r="C21" s="41"/>
      <c r="D21" s="29"/>
      <c r="E21" s="50"/>
      <c r="F21" s="51"/>
    </row>
    <row r="22" spans="1:6" s="74" customFormat="1" ht="12">
      <c r="A22" s="40"/>
      <c r="B22" s="40"/>
      <c r="C22" s="40"/>
      <c r="D22" s="39"/>
      <c r="E22" s="76"/>
      <c r="F22" s="77"/>
    </row>
    <row r="23" spans="1:6" s="74" customFormat="1" ht="12">
      <c r="A23" s="40"/>
      <c r="B23" s="40"/>
      <c r="C23" s="40"/>
      <c r="D23" s="39"/>
      <c r="E23" s="76"/>
      <c r="F23" s="77"/>
    </row>
    <row r="24" spans="1:6" ht="15">
      <c r="A24" s="27" t="s">
        <v>311</v>
      </c>
      <c r="B24" s="29"/>
      <c r="C24" s="29"/>
      <c r="D24" s="29"/>
      <c r="E24" s="50"/>
      <c r="F24" s="51"/>
    </row>
    <row r="25" spans="1:6">
      <c r="A25" s="44" t="s">
        <v>309</v>
      </c>
      <c r="B25" s="44" t="s">
        <v>310</v>
      </c>
      <c r="C25" s="41" t="s">
        <v>8</v>
      </c>
      <c r="D25" s="29"/>
      <c r="E25" s="50"/>
      <c r="F25" s="51"/>
    </row>
    <row r="26" spans="1:6" ht="15">
      <c r="A26" s="105"/>
      <c r="B26" s="105"/>
      <c r="C26" s="41"/>
      <c r="D26" s="29"/>
      <c r="E26" s="50"/>
      <c r="F26" s="51"/>
    </row>
    <row r="27" spans="1:6">
      <c r="A27" s="41" t="s">
        <v>312</v>
      </c>
      <c r="B27" s="62"/>
      <c r="C27" s="41"/>
      <c r="D27" s="29"/>
      <c r="E27" s="50"/>
      <c r="F27" s="51"/>
    </row>
    <row r="28" spans="1:6">
      <c r="A28" s="44" t="s">
        <v>309</v>
      </c>
      <c r="B28" s="44" t="s">
        <v>310</v>
      </c>
      <c r="C28" s="29"/>
      <c r="D28" s="29"/>
      <c r="E28" s="50"/>
      <c r="F28" s="51"/>
    </row>
    <row r="29" spans="1:6" ht="15">
      <c r="A29" s="105"/>
      <c r="B29" s="105"/>
      <c r="C29" s="29"/>
      <c r="D29" s="29"/>
      <c r="E29" s="50"/>
      <c r="F29" s="51"/>
    </row>
    <row r="30" spans="1:6" s="74" customFormat="1" ht="12">
      <c r="A30" s="40"/>
      <c r="B30" s="40"/>
      <c r="C30" s="39"/>
      <c r="D30" s="39"/>
      <c r="E30" s="76"/>
      <c r="F30" s="77"/>
    </row>
    <row r="31" spans="1:6" s="74" customFormat="1" ht="12">
      <c r="A31" s="40"/>
      <c r="B31" s="40"/>
      <c r="C31" s="39"/>
      <c r="D31" s="39"/>
      <c r="E31" s="76"/>
      <c r="F31" s="77"/>
    </row>
    <row r="32" spans="1:6" ht="15">
      <c r="A32" s="27" t="s">
        <v>313</v>
      </c>
      <c r="B32" s="29"/>
      <c r="C32" s="29"/>
      <c r="D32" s="29"/>
      <c r="E32" s="50"/>
      <c r="F32" s="51"/>
    </row>
    <row r="33" spans="1:6">
      <c r="A33" s="44" t="s">
        <v>309</v>
      </c>
      <c r="B33" s="44" t="s">
        <v>310</v>
      </c>
      <c r="C33" s="29"/>
      <c r="D33" s="29"/>
      <c r="E33" s="50"/>
      <c r="F33" s="51"/>
    </row>
    <row r="34" spans="1:6" ht="15">
      <c r="A34" s="105"/>
      <c r="B34" s="105"/>
      <c r="C34" s="29"/>
      <c r="D34" s="29"/>
      <c r="E34" s="50"/>
      <c r="F34" s="51"/>
    </row>
    <row r="35" spans="1:6">
      <c r="A35" s="41" t="s">
        <v>314</v>
      </c>
      <c r="B35" s="62"/>
      <c r="C35" s="41"/>
      <c r="D35" s="29"/>
      <c r="E35" s="50"/>
      <c r="F35" s="51"/>
    </row>
    <row r="36" spans="1:6">
      <c r="A36" s="44" t="s">
        <v>309</v>
      </c>
      <c r="B36" s="44" t="s">
        <v>310</v>
      </c>
      <c r="C36" s="29"/>
      <c r="D36" s="29"/>
      <c r="E36" s="50"/>
      <c r="F36" s="51"/>
    </row>
    <row r="37" spans="1:6" ht="15">
      <c r="A37" s="105"/>
      <c r="B37" s="105"/>
      <c r="C37" s="29"/>
      <c r="D37" s="29"/>
      <c r="E37" s="50"/>
      <c r="F37" s="51"/>
    </row>
    <row r="38" spans="1:6" s="74" customFormat="1" ht="12">
      <c r="A38" s="40"/>
      <c r="B38" s="40"/>
      <c r="C38" s="39"/>
      <c r="D38" s="39"/>
      <c r="E38" s="76"/>
      <c r="F38" s="77"/>
    </row>
    <row r="39" spans="1:6" s="74" customFormat="1" ht="12">
      <c r="A39" s="39"/>
      <c r="B39" s="40"/>
      <c r="C39" s="40"/>
      <c r="D39" s="39"/>
      <c r="E39" s="76"/>
      <c r="F39" s="77"/>
    </row>
    <row r="40" spans="1:6" ht="15">
      <c r="A40" s="27" t="s">
        <v>315</v>
      </c>
      <c r="B40" s="29"/>
      <c r="C40" s="29"/>
      <c r="D40" s="29"/>
      <c r="E40" s="50"/>
      <c r="F40" s="51"/>
    </row>
    <row r="41" spans="1:6">
      <c r="A41" s="44" t="s">
        <v>309</v>
      </c>
      <c r="B41" s="44" t="s">
        <v>310</v>
      </c>
      <c r="C41" s="41" t="s">
        <v>8</v>
      </c>
      <c r="D41" s="29"/>
      <c r="E41" s="50"/>
      <c r="F41" s="51"/>
    </row>
    <row r="42" spans="1:6">
      <c r="A42" s="104"/>
      <c r="B42" s="104"/>
      <c r="C42" s="41"/>
      <c r="D42" s="29"/>
      <c r="E42" s="50"/>
      <c r="F42" s="51"/>
    </row>
    <row r="43" spans="1:6" s="74" customFormat="1" ht="12">
      <c r="A43" s="40"/>
      <c r="B43" s="40"/>
      <c r="C43" s="40"/>
      <c r="D43" s="39"/>
      <c r="E43" s="76"/>
      <c r="F43" s="77"/>
    </row>
    <row r="44" spans="1:6" s="74" customFormat="1" ht="12">
      <c r="A44" s="40"/>
      <c r="B44" s="40"/>
      <c r="C44" s="40"/>
      <c r="D44" s="39"/>
      <c r="E44" s="76"/>
      <c r="F44" s="77"/>
    </row>
    <row r="45" spans="1:6">
      <c r="A45" s="19" t="s">
        <v>266</v>
      </c>
    </row>
    <row r="46" spans="1:6" s="17" customFormat="1" ht="15">
      <c r="A46" s="15"/>
      <c r="B46" s="16" t="s">
        <v>316</v>
      </c>
      <c r="C46" s="16" t="s">
        <v>317</v>
      </c>
      <c r="D46" s="16" t="s">
        <v>318</v>
      </c>
      <c r="E46" s="16" t="s">
        <v>319</v>
      </c>
    </row>
    <row r="47" spans="1:6" ht="18">
      <c r="A47" s="24" t="s">
        <v>320</v>
      </c>
      <c r="B47" s="4" t="str">
        <f>IF($C$50=0,"X","")</f>
        <v/>
      </c>
      <c r="C47" s="1" t="str">
        <f>IF($C$50=1,"X","")</f>
        <v/>
      </c>
      <c r="D47" s="2" t="str">
        <f>IF($C$50=2,"X","")</f>
        <v/>
      </c>
      <c r="E47" s="3" t="str">
        <f>IF($C$50=3,"X","")</f>
        <v/>
      </c>
    </row>
    <row r="49" spans="1:6">
      <c r="A49" s="19" t="s">
        <v>111</v>
      </c>
      <c r="B49" s="20"/>
      <c r="C49" s="21"/>
    </row>
    <row r="50" spans="1:6">
      <c r="A50" s="22"/>
      <c r="B50" s="20" t="s">
        <v>118</v>
      </c>
      <c r="C50" s="21" t="str">
        <f>IF(OR(COUNTIF(A6:D6,"X")=0,COUNTIF(A11:D11,"X")=0,COUNTIF(A16:D16,"X")=0,COUNTIF(A26:B26,"X")=0,COUNTIF(A34:B34,"X")=0,COUNTIF(A42:B42,"X")=0),
    "",
    IF(OR(AND(COUNTIF(A6:C6,"X")&lt;&gt;0,COUNTIF(A21:B21,"X")=0)),
       "",
       IF(OR(AND(A26="X",COUNTIF(A29:B29,"X")=0)),
          "",
          IF(OR(AND(A34="X",COUNTIF(A37:B37,"X")=0)),
             "",
             IF(AND(OR(A16="X",B16="X",C16="X"),A21="X"),
                IF(OR(A26="X",A34="X"),3,2),
                IF(AND(OR(A16="X",B16="X",C16="X"),B21="X"),
                   IF(OR(AND(A26="X",A29="X"),AND(A34="X",A37="X")),
                      3,
                      IF(OR(AND(A26="X",B29="X"),AND(A34="X",B37="X")),
                         2,
                         IF(AND(B26="X",B34="X"),1))),
                   IF(D16="X",
                      IF(OR(AND(A26="X",A29="X"),AND(A34="X",A37="X")),
                         2,
                         IF(OR(AND(A26="X",B29="X"),AND(A34="X",B37="X")),
                            1,
                            IF(AND(B26="X",B34="X"),
                               IF(OR(A6="X",B6="X",C6="X",A11="X",B11="X",C11="X",A42="X"),
                                 1,
                                 IF(AND(D6="X",D11="X",B42="X"),0))))))))))))</f>
        <v/>
      </c>
    </row>
    <row r="51" spans="1:6">
      <c r="B51" s="98"/>
      <c r="C51" s="102"/>
    </row>
    <row r="52" spans="1:6">
      <c r="B52" s="98"/>
      <c r="C52" s="102"/>
    </row>
    <row r="53" spans="1:6">
      <c r="B53" s="98"/>
      <c r="C53" s="102"/>
    </row>
    <row r="54" spans="1:6">
      <c r="B54" s="98"/>
      <c r="C54" s="102"/>
    </row>
    <row r="55" spans="1:6">
      <c r="A55" s="233"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55" s="233"/>
      <c r="C55" s="233"/>
      <c r="D55" s="233"/>
      <c r="E55" s="233"/>
      <c r="F55" s="233"/>
    </row>
    <row r="56" spans="1:6">
      <c r="B56" s="18"/>
      <c r="C56" s="14"/>
    </row>
    <row r="57" spans="1:6">
      <c r="B57" s="18"/>
      <c r="C57" s="14"/>
    </row>
    <row r="58" spans="1:6">
      <c r="A58" s="23"/>
    </row>
  </sheetData>
  <sheetProtection sheet="1" objects="1" scenarios="1"/>
  <mergeCells count="2">
    <mergeCell ref="A1:F1"/>
    <mergeCell ref="A55:F55"/>
  </mergeCells>
  <dataValidations count="1">
    <dataValidation type="list" allowBlank="1" showDropDown="1" showInputMessage="1" showErrorMessage="1" sqref="A6:D6 A11:D11 A16:D16 A21:B21 A26:B26 A29:B29 A34:B34 A37:B37 A42:B42" xr:uid="{00000000-0002-0000-0700-000000000000}">
      <formula1>"x,X"</formula1>
    </dataValidation>
  </dataValidations>
  <pageMargins left="0.23622047244094491" right="0.23622047244094491" top="0.47244094488188981" bottom="0.39370078740157483" header="0" footer="0"/>
  <pageSetup paperSize="9" orientation="portrait" r:id="rId1"/>
  <headerFooter>
    <oddHeader>&amp;C&amp;"Calibri,Gras"&amp;14PSYCHOLOGIE</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9"/>
  <sheetViews>
    <sheetView view="pageLayout" zoomScaleNormal="115" workbookViewId="0">
      <selection activeCell="A14" sqref="A14:E16"/>
    </sheetView>
  </sheetViews>
  <sheetFormatPr defaultColWidth="10.85546875" defaultRowHeight="12.75"/>
  <cols>
    <col min="1" max="1" width="19.42578125" style="29" customWidth="1"/>
    <col min="2" max="5" width="17.28515625" style="29" customWidth="1"/>
    <col min="6" max="16384" width="10.85546875" style="29"/>
  </cols>
  <sheetData>
    <row r="1" spans="1:5" ht="15.6" customHeight="1">
      <c r="A1" s="202" t="s">
        <v>321</v>
      </c>
      <c r="B1" s="203" t="str">
        <f>Nom_et_prénom_du_patient&amp;" "</f>
        <v xml:space="preserve"> </v>
      </c>
      <c r="C1" s="204"/>
      <c r="D1" s="202" t="s">
        <v>322</v>
      </c>
      <c r="E1" s="203" t="str">
        <f>IF(TEXT(INTRODUCTION!B5,"JJ/MM/AAAA")&lt;&gt;"00/01/1900",TEXT(INTRODUCTION!B5,"JJ/MM/AAAA"),"")</f>
        <v/>
      </c>
    </row>
    <row r="2" spans="1:5" ht="15.6" customHeight="1">
      <c r="B2" s="205" t="str">
        <f>IF(INTRODUCTION!B2="",
"→ Attention : dans l'onglet INTRODUCTION renseigner le nom du patient",
IF(INTRODUCTION!B3="",
"→ Attention : dans l'onglet INTRODUCTION renseigner la date de naissance",
IF(INTRODUCTION!B5="",
"→ Attention : dans l'onglet INTRODUCTION renseigner la date d'évaluation",
IF(COUNTIF(INTRODUCTION!B23:B25,"X")=0,
"→ Attention : dans l'onglet INTRODUCTION renseigner le genre du patient",
IF(COUNTIF(INTRODUCTION!B28:B33,"X")=0,
"→ Attention : dans l'onglet INTRODUCTION renseigner la protection juridique",
"")))))</f>
        <v>→ Attention : dans l'onglet INTRODUCTION renseigner le nom du patient</v>
      </c>
    </row>
    <row r="3" spans="1:5" ht="15.75">
      <c r="A3" s="206" t="s">
        <v>323</v>
      </c>
    </row>
    <row r="4" spans="1:5" s="30" customFormat="1" ht="30">
      <c r="A4" s="193"/>
      <c r="B4" s="193" t="s">
        <v>267</v>
      </c>
      <c r="C4" s="207" t="s">
        <v>107</v>
      </c>
      <c r="D4" s="207" t="s">
        <v>108</v>
      </c>
      <c r="E4" s="207" t="s">
        <v>109</v>
      </c>
    </row>
    <row r="5" spans="1:5" s="30" customFormat="1" ht="18.75">
      <c r="A5" s="208" t="str">
        <f>'MODE DE VIE SOCIAL'!A86</f>
        <v>MODE DE VIE SOCIAL</v>
      </c>
      <c r="B5" s="209" t="str">
        <f>'MODE DE VIE SOCIAL'!B86</f>
        <v/>
      </c>
      <c r="C5" s="210" t="str">
        <f>'MODE DE VIE SOCIAL'!C86</f>
        <v/>
      </c>
      <c r="D5" s="211" t="str">
        <f>'MODE DE VIE SOCIAL'!D86</f>
        <v/>
      </c>
      <c r="E5" s="212" t="str">
        <f>'MODE DE VIE SOCIAL'!E86</f>
        <v/>
      </c>
    </row>
    <row r="6" spans="1:5" s="30" customFormat="1" ht="18.75">
      <c r="A6" s="208" t="str">
        <f>COMORBIDITES!A44</f>
        <v xml:space="preserve">COMORBIDITES </v>
      </c>
      <c r="B6" s="209" t="str">
        <f>COMORBIDITES!B44</f>
        <v/>
      </c>
      <c r="C6" s="210" t="str">
        <f>COMORBIDITES!C44</f>
        <v/>
      </c>
      <c r="D6" s="211" t="str">
        <f>COMORBIDITES!D44</f>
        <v/>
      </c>
      <c r="E6" s="212" t="str">
        <f>COMORBIDITES!E44</f>
        <v/>
      </c>
    </row>
    <row r="7" spans="1:5" s="30" customFormat="1" ht="18.75">
      <c r="A7" s="208" t="str">
        <f>ADDICTIONS!A38</f>
        <v xml:space="preserve">ADDICTIONS </v>
      </c>
      <c r="B7" s="209" t="str">
        <f>ADDICTIONS!B38</f>
        <v/>
      </c>
      <c r="C7" s="210" t="str">
        <f>ADDICTIONS!C38</f>
        <v/>
      </c>
      <c r="D7" s="211" t="str">
        <f>ADDICTIONS!D38</f>
        <v/>
      </c>
      <c r="E7" s="212" t="str">
        <f>ADDICTIONS!E38</f>
        <v/>
      </c>
    </row>
    <row r="8" spans="1:5" s="30" customFormat="1" ht="18.75">
      <c r="A8" s="208" t="str">
        <f>NUTRITION!A38</f>
        <v>NUTRITION</v>
      </c>
      <c r="B8" s="209" t="str">
        <f>NUTRITION!B38</f>
        <v/>
      </c>
      <c r="C8" s="210" t="str">
        <f>NUTRITION!C38</f>
        <v/>
      </c>
      <c r="D8" s="211" t="str">
        <f>NUTRITION!D38</f>
        <v/>
      </c>
      <c r="E8" s="212" t="str">
        <f>NUTRITION!E38</f>
        <v/>
      </c>
    </row>
    <row r="9" spans="1:5" s="30" customFormat="1" ht="18.75">
      <c r="A9" s="208" t="str">
        <f>COGNITION!A31</f>
        <v xml:space="preserve">COGNITION </v>
      </c>
      <c r="B9" s="209" t="str">
        <f>COGNITION!B31</f>
        <v/>
      </c>
      <c r="C9" s="210" t="str">
        <f>COGNITION!C31</f>
        <v/>
      </c>
      <c r="D9" s="211" t="str">
        <f>COGNITION!D31</f>
        <v/>
      </c>
      <c r="E9" s="212" t="str">
        <f>COGNITION!E31</f>
        <v/>
      </c>
    </row>
    <row r="10" spans="1:5" ht="18.75">
      <c r="A10" s="208" t="str">
        <f>PSYCHOLOGIE!A47</f>
        <v>PSYCHOLOGIE</v>
      </c>
      <c r="B10" s="209" t="str">
        <f>PSYCHOLOGIE!B47</f>
        <v/>
      </c>
      <c r="C10" s="210" t="str">
        <f>PSYCHOLOGIE!C47</f>
        <v/>
      </c>
      <c r="D10" s="211" t="str">
        <f>PSYCHOLOGIE!D47</f>
        <v/>
      </c>
      <c r="E10" s="212" t="str">
        <f>PSYCHOLOGIE!E47</f>
        <v/>
      </c>
    </row>
    <row r="13" spans="1:5" ht="15.75">
      <c r="A13" s="401" t="s">
        <v>324</v>
      </c>
      <c r="B13" s="401"/>
      <c r="C13" s="401"/>
      <c r="D13" s="401"/>
      <c r="E13" s="401"/>
    </row>
    <row r="14" spans="1:5" ht="14.45" customHeight="1">
      <c r="A14" s="415"/>
      <c r="B14" s="415"/>
      <c r="C14" s="415"/>
      <c r="D14" s="415"/>
      <c r="E14" s="415"/>
    </row>
    <row r="15" spans="1:5">
      <c r="A15" s="415"/>
      <c r="B15" s="415"/>
      <c r="C15" s="415"/>
      <c r="D15" s="415"/>
      <c r="E15" s="415"/>
    </row>
    <row r="16" spans="1:5">
      <c r="A16" s="415"/>
      <c r="B16" s="415"/>
      <c r="C16" s="415"/>
      <c r="D16" s="415"/>
      <c r="E16" s="415"/>
    </row>
    <row r="18" spans="1:5" ht="15.75">
      <c r="A18" s="401" t="s">
        <v>325</v>
      </c>
      <c r="B18" s="401"/>
      <c r="C18" s="401"/>
      <c r="D18" s="401"/>
      <c r="E18" s="401"/>
    </row>
    <row r="19" spans="1:5">
      <c r="A19" s="196" t="s">
        <v>326</v>
      </c>
      <c r="B19" s="197"/>
      <c r="C19" s="197" t="s">
        <v>45</v>
      </c>
      <c r="D19" s="197" t="s">
        <v>46</v>
      </c>
      <c r="E19" s="29" t="s">
        <v>327</v>
      </c>
    </row>
    <row r="20" spans="1:5">
      <c r="A20" s="258" t="s">
        <v>328</v>
      </c>
      <c r="B20" s="402"/>
      <c r="C20" s="190"/>
      <c r="D20" s="190"/>
      <c r="E20" s="190"/>
    </row>
    <row r="21" spans="1:5">
      <c r="A21" s="265" t="s">
        <v>329</v>
      </c>
      <c r="B21" s="265"/>
      <c r="C21" s="191"/>
      <c r="D21" s="190"/>
      <c r="E21" s="190"/>
    </row>
    <row r="22" spans="1:5">
      <c r="A22" s="41"/>
    </row>
    <row r="23" spans="1:5">
      <c r="A23" s="196" t="s">
        <v>330</v>
      </c>
    </row>
    <row r="24" spans="1:5">
      <c r="A24" s="258" t="s">
        <v>328</v>
      </c>
      <c r="B24" s="402"/>
      <c r="C24" s="190"/>
      <c r="D24" s="190"/>
      <c r="E24" s="190"/>
    </row>
    <row r="25" spans="1:5">
      <c r="A25" s="265" t="s">
        <v>329</v>
      </c>
      <c r="B25" s="265"/>
      <c r="C25" s="191"/>
      <c r="D25" s="190"/>
      <c r="E25" s="190"/>
    </row>
    <row r="26" spans="1:5">
      <c r="A26" s="192"/>
      <c r="B26" s="192"/>
    </row>
    <row r="27" spans="1:5">
      <c r="A27" s="196" t="s">
        <v>331</v>
      </c>
    </row>
    <row r="28" spans="1:5">
      <c r="A28" s="258" t="s">
        <v>328</v>
      </c>
      <c r="B28" s="402"/>
      <c r="C28" s="190"/>
      <c r="D28" s="190"/>
      <c r="E28" s="190"/>
    </row>
    <row r="29" spans="1:5">
      <c r="A29" s="265" t="s">
        <v>329</v>
      </c>
      <c r="B29" s="265"/>
      <c r="C29" s="191"/>
      <c r="D29" s="190"/>
      <c r="E29" s="190"/>
    </row>
    <row r="30" spans="1:5">
      <c r="A30" s="192"/>
      <c r="B30" s="192"/>
    </row>
    <row r="31" spans="1:5">
      <c r="A31" s="41"/>
    </row>
    <row r="32" spans="1:5">
      <c r="A32" s="196" t="s">
        <v>332</v>
      </c>
    </row>
    <row r="33" spans="1:5">
      <c r="A33" s="258" t="s">
        <v>328</v>
      </c>
      <c r="B33" s="402"/>
      <c r="C33" s="190"/>
      <c r="D33" s="190"/>
      <c r="E33" s="190"/>
    </row>
    <row r="34" spans="1:5">
      <c r="A34" s="265" t="s">
        <v>329</v>
      </c>
      <c r="B34" s="265"/>
      <c r="C34" s="191"/>
      <c r="D34" s="190"/>
      <c r="E34" s="190"/>
    </row>
    <row r="35" spans="1:5">
      <c r="A35" s="192"/>
      <c r="B35" s="192"/>
    </row>
    <row r="36" spans="1:5">
      <c r="A36" s="198" t="s">
        <v>333</v>
      </c>
    </row>
    <row r="37" spans="1:5">
      <c r="A37" s="41"/>
      <c r="B37" s="199" t="s">
        <v>334</v>
      </c>
      <c r="C37" s="403"/>
      <c r="D37" s="404"/>
      <c r="E37" s="405"/>
    </row>
    <row r="38" spans="1:5">
      <c r="C38" s="406"/>
      <c r="D38" s="407"/>
      <c r="E38" s="408"/>
    </row>
    <row r="40" spans="1:5">
      <c r="C40" s="197" t="s">
        <v>45</v>
      </c>
      <c r="D40" s="197" t="s">
        <v>46</v>
      </c>
      <c r="E40" s="197"/>
    </row>
    <row r="41" spans="1:5">
      <c r="A41" s="412" t="s">
        <v>335</v>
      </c>
      <c r="B41" s="413"/>
      <c r="C41" s="191"/>
      <c r="D41" s="190"/>
      <c r="E41" s="197"/>
    </row>
    <row r="42" spans="1:5">
      <c r="A42" s="258" t="s">
        <v>336</v>
      </c>
      <c r="B42" s="258"/>
      <c r="C42" s="409"/>
      <c r="D42" s="410"/>
      <c r="E42" s="411"/>
    </row>
    <row r="43" spans="1:5">
      <c r="A43" s="246" t="s">
        <v>337</v>
      </c>
      <c r="B43" s="246"/>
      <c r="C43" s="194"/>
      <c r="D43" s="197"/>
      <c r="E43" s="197"/>
    </row>
    <row r="44" spans="1:5">
      <c r="A44" s="200" t="s">
        <v>8</v>
      </c>
      <c r="C44" s="197"/>
      <c r="D44" s="197"/>
      <c r="E44" s="197"/>
    </row>
    <row r="45" spans="1:5">
      <c r="A45" s="246" t="s">
        <v>338</v>
      </c>
      <c r="B45" s="246"/>
      <c r="C45" s="246"/>
      <c r="D45" s="414"/>
      <c r="E45" s="195"/>
    </row>
    <row r="46" spans="1:5">
      <c r="A46" s="246" t="s">
        <v>339</v>
      </c>
      <c r="B46" s="246"/>
      <c r="C46" s="246"/>
      <c r="D46" s="246"/>
      <c r="E46" s="197"/>
    </row>
    <row r="47" spans="1:5">
      <c r="C47" s="197"/>
      <c r="D47" s="197"/>
      <c r="E47" s="201"/>
    </row>
    <row r="49" spans="1:5">
      <c r="A49" s="306"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9" s="306"/>
      <c r="C49" s="306"/>
      <c r="D49" s="306"/>
      <c r="E49" s="306"/>
    </row>
  </sheetData>
  <sheetProtection sheet="1" objects="1" scenarios="1"/>
  <mergeCells count="19">
    <mergeCell ref="A46:D46"/>
    <mergeCell ref="A13:E13"/>
    <mergeCell ref="A14:E16"/>
    <mergeCell ref="A49:E49"/>
    <mergeCell ref="A18:E18"/>
    <mergeCell ref="A25:B25"/>
    <mergeCell ref="A33:B33"/>
    <mergeCell ref="A34:B34"/>
    <mergeCell ref="A28:B28"/>
    <mergeCell ref="A29:B29"/>
    <mergeCell ref="C37:E38"/>
    <mergeCell ref="A20:B20"/>
    <mergeCell ref="A21:B21"/>
    <mergeCell ref="A24:B24"/>
    <mergeCell ref="C42:E42"/>
    <mergeCell ref="A43:B43"/>
    <mergeCell ref="A41:B41"/>
    <mergeCell ref="A42:B42"/>
    <mergeCell ref="A45:D45"/>
  </mergeCells>
  <pageMargins left="0.23622047244094491" right="0.23622047244094491" top="0.74803149606299213" bottom="0.51041666666666663" header="0.31496062992125984" footer="0.31496062992125984"/>
  <pageSetup paperSize="9" orientation="portrait" r:id="rId1"/>
  <headerFooter>
    <oddHeader>&amp;C&amp;"Calibri,Gras"&amp;14SYNTHESE</oddHeader>
  </headerFooter>
  <ignoredErrors>
    <ignoredError sqref="B5:E6 B7:E10"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F8127832A8D145BA1F903E66F971AD" ma:contentTypeVersion="4" ma:contentTypeDescription="Crée un document." ma:contentTypeScope="" ma:versionID="16d297b19cc80d8eeaf4d231d9c8930e">
  <xsd:schema xmlns:xsd="http://www.w3.org/2001/XMLSchema" xmlns:xs="http://www.w3.org/2001/XMLSchema" xmlns:p="http://schemas.microsoft.com/office/2006/metadata/properties" xmlns:ns2="559488b3-2937-42ca-9aa6-9b9b0bfefa24" targetNamespace="http://schemas.microsoft.com/office/2006/metadata/properties" ma:root="true" ma:fieldsID="b92fa490cb5bc043f7d32bb9b80cad8d" ns2:_="">
    <xsd:import namespace="559488b3-2937-42ca-9aa6-9b9b0bfefa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488b3-2937-42ca-9aa6-9b9b0bfef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856542-4A5F-4BBC-A630-CA538D10D462}"/>
</file>

<file path=customXml/itemProps2.xml><?xml version="1.0" encoding="utf-8"?>
<ds:datastoreItem xmlns:ds="http://schemas.openxmlformats.org/officeDocument/2006/customXml" ds:itemID="{24BFA26B-A2A3-4D8C-9689-16DD04A25441}"/>
</file>

<file path=customXml/itemProps3.xml><?xml version="1.0" encoding="utf-8"?>
<ds:datastoreItem xmlns:ds="http://schemas.openxmlformats.org/officeDocument/2006/customXml" ds:itemID="{77DD223E-5128-45B1-9835-8286ADCBC715}"/>
</file>

<file path=docProps/app.xml><?xml version="1.0" encoding="utf-8"?>
<Properties xmlns="http://schemas.openxmlformats.org/officeDocument/2006/extended-properties" xmlns:vt="http://schemas.openxmlformats.org/officeDocument/2006/docPropsVTypes">
  <Application>Microsoft Excel Online</Application>
  <Manager/>
  <Company>ICR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Outil de repérage dans le cadre du projet pilote VULCANO</dc:title>
  <dc:subject/>
  <dc:creator>David LOUPIA</dc:creator>
  <cp:keywords/>
  <dc:description>Créé par Onco-Occitanie à usage du projet pilote VULCANO</dc:description>
  <cp:lastModifiedBy>Gwladys ROQUES</cp:lastModifiedBy>
  <cp:revision/>
  <dcterms:created xsi:type="dcterms:W3CDTF">2024-04-09T12:25:11Z</dcterms:created>
  <dcterms:modified xsi:type="dcterms:W3CDTF">2025-08-08T12:28:42Z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0x010100D2F8127832A8D145BA1F903E66F971AD</vt:lpwstr>
  </property>
  <property fmtid="{D5CDD505-2E9C-101B-9397-08002B2CF9AE}" pid="3" name="MediaServiceImageTags">
    <vt:lpwstr/>
  </property>
</Properties>
</file>